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CONTROL INTERNO HSVPFQ\control interno vigencias\Control interno 2024\Evaluación independiente del SCI\"/>
    </mc:Choice>
  </mc:AlternateContent>
  <bookViews>
    <workbookView xWindow="0" yWindow="0" windowWidth="20490" windowHeight="7455"/>
  </bookViews>
  <sheets>
    <sheet name="Hoja2" sheetId="7" r:id="rId1"/>
    <sheet name="Hoja1" sheetId="6" state="hidden" r:id="rId2"/>
  </sheets>
  <externalReferences>
    <externalReference r:id="rId3"/>
  </externalReferences>
  <definedNames>
    <definedName name="_xlnm._FilterDatabase" localSheetId="1" hidden="1">Hoja1!$A$1:$K$45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 i="6" l="1"/>
  <c r="J3" i="6" s="1"/>
  <c r="I11" i="6"/>
  <c r="J11" i="6" s="1"/>
  <c r="I19" i="6"/>
  <c r="J19" i="6" s="1"/>
  <c r="I25" i="6"/>
  <c r="J25" i="6" s="1"/>
  <c r="I33" i="6"/>
  <c r="J33" i="6" s="1"/>
  <c r="I41" i="6"/>
  <c r="J41" i="6" s="1"/>
  <c r="B29" i="6"/>
  <c r="I4" i="6"/>
  <c r="J4" i="6" s="1"/>
  <c r="I12" i="6"/>
  <c r="J12" i="6" s="1"/>
  <c r="I20" i="6"/>
  <c r="J20" i="6" s="1"/>
  <c r="I26" i="6"/>
  <c r="J26" i="6" s="1"/>
  <c r="I34" i="6"/>
  <c r="J34" i="6" s="1"/>
  <c r="I42" i="6"/>
  <c r="J42" i="6" s="1"/>
  <c r="B36" i="6"/>
  <c r="I5" i="6"/>
  <c r="J5" i="6" s="1"/>
  <c r="I13" i="6"/>
  <c r="J13" i="6" s="1"/>
  <c r="I27" i="6"/>
  <c r="J27" i="6" s="1"/>
  <c r="I35" i="6"/>
  <c r="J35" i="6" s="1"/>
  <c r="I43" i="6"/>
  <c r="J43" i="6" s="1"/>
  <c r="B2" i="6"/>
  <c r="I6" i="6"/>
  <c r="J6" i="6" s="1"/>
  <c r="I14" i="6"/>
  <c r="J14" i="6" s="1"/>
  <c r="I21" i="6"/>
  <c r="J21" i="6" s="1"/>
  <c r="I28" i="6"/>
  <c r="J28" i="6" s="1"/>
  <c r="I36" i="6"/>
  <c r="J36" i="6" s="1"/>
  <c r="I44" i="6"/>
  <c r="J44" i="6" s="1"/>
  <c r="I7" i="6"/>
  <c r="J7" i="6" s="1"/>
  <c r="I15" i="6"/>
  <c r="J15" i="6" s="1"/>
  <c r="I22" i="6"/>
  <c r="J22" i="6" s="1"/>
  <c r="I29" i="6"/>
  <c r="J29" i="6" s="1"/>
  <c r="I37" i="6"/>
  <c r="J37" i="6" s="1"/>
  <c r="I45" i="6"/>
  <c r="J45" i="6" s="1"/>
  <c r="I8" i="6"/>
  <c r="J8" i="6" s="1"/>
  <c r="I16" i="6"/>
  <c r="J16" i="6" s="1"/>
  <c r="I23" i="6"/>
  <c r="J23" i="6" s="1"/>
  <c r="I30" i="6"/>
  <c r="J30" i="6" s="1"/>
  <c r="I38" i="6"/>
  <c r="J38" i="6" s="1"/>
  <c r="I2" i="6"/>
  <c r="J2" i="6" s="1"/>
  <c r="I9" i="6"/>
  <c r="J9" i="6" s="1"/>
  <c r="I17" i="6"/>
  <c r="J17" i="6" s="1"/>
  <c r="I31" i="6"/>
  <c r="J31" i="6" s="1"/>
  <c r="I39" i="6"/>
  <c r="J39" i="6" s="1"/>
  <c r="B14" i="6"/>
  <c r="I10" i="6"/>
  <c r="J10" i="6" s="1"/>
  <c r="I18" i="6"/>
  <c r="J18" i="6" s="1"/>
  <c r="I24" i="6"/>
  <c r="J24" i="6" s="1"/>
  <c r="I32" i="6"/>
  <c r="J32" i="6" s="1"/>
  <c r="I40" i="6"/>
  <c r="J40" i="6" s="1"/>
  <c r="B24" i="6"/>
  <c r="G41" i="6"/>
  <c r="G40" i="6"/>
  <c r="G32" i="6"/>
  <c r="G24" i="6"/>
  <c r="G18" i="6"/>
  <c r="G10" i="6"/>
  <c r="G2" i="6"/>
  <c r="F10" i="6"/>
  <c r="F18" i="6"/>
  <c r="F24" i="6"/>
  <c r="F32" i="6"/>
  <c r="F40" i="6"/>
  <c r="G29" i="6"/>
  <c r="G7" i="6"/>
  <c r="F27" i="6"/>
  <c r="G28" i="6"/>
  <c r="G14" i="6"/>
  <c r="F14" i="6"/>
  <c r="F36" i="6"/>
  <c r="G27" i="6"/>
  <c r="G5" i="6"/>
  <c r="F22" i="6"/>
  <c r="F45" i="6"/>
  <c r="G34" i="6"/>
  <c r="G20" i="6"/>
  <c r="F8" i="6"/>
  <c r="F30" i="6"/>
  <c r="G33" i="6"/>
  <c r="G11" i="6"/>
  <c r="F17" i="6"/>
  <c r="G39" i="6"/>
  <c r="G31" i="6"/>
  <c r="G17" i="6"/>
  <c r="G9" i="6"/>
  <c r="F3" i="6"/>
  <c r="F11" i="6"/>
  <c r="F19" i="6"/>
  <c r="F25" i="6"/>
  <c r="F33" i="6"/>
  <c r="F41" i="6"/>
  <c r="G37" i="6"/>
  <c r="G15" i="6"/>
  <c r="F5" i="6"/>
  <c r="F43" i="6"/>
  <c r="G44" i="6"/>
  <c r="G21" i="6"/>
  <c r="F6" i="6"/>
  <c r="F28" i="6"/>
  <c r="G35" i="6"/>
  <c r="G13" i="6"/>
  <c r="F7" i="6"/>
  <c r="F29" i="6"/>
  <c r="G26" i="6"/>
  <c r="G4" i="6"/>
  <c r="F23" i="6"/>
  <c r="F2" i="6"/>
  <c r="G19" i="6"/>
  <c r="F9" i="6"/>
  <c r="F39" i="6"/>
  <c r="G38" i="6"/>
  <c r="G30" i="6"/>
  <c r="G23" i="6"/>
  <c r="G16" i="6"/>
  <c r="G8" i="6"/>
  <c r="F4" i="6"/>
  <c r="F12" i="6"/>
  <c r="F20" i="6"/>
  <c r="F26" i="6"/>
  <c r="F34" i="6"/>
  <c r="F42" i="6"/>
  <c r="G45" i="6"/>
  <c r="G22" i="6"/>
  <c r="F13" i="6"/>
  <c r="F35" i="6"/>
  <c r="G36" i="6"/>
  <c r="G6" i="6"/>
  <c r="F21" i="6"/>
  <c r="F44" i="6"/>
  <c r="G43" i="6"/>
  <c r="F15" i="6"/>
  <c r="F37" i="6"/>
  <c r="G42" i="6"/>
  <c r="G12" i="6"/>
  <c r="F16" i="6"/>
  <c r="F38" i="6"/>
  <c r="G25" i="6"/>
  <c r="G3" i="6"/>
  <c r="F31" i="6"/>
  <c r="K24" i="6" l="1"/>
  <c r="K29" i="6"/>
  <c r="K36" i="6"/>
  <c r="K14" i="6"/>
  <c r="K9" i="6"/>
  <c r="K6" i="6"/>
  <c r="K35" i="6"/>
  <c r="K19" i="6"/>
  <c r="K23" i="6"/>
  <c r="K40" i="6"/>
  <c r="K10" i="6"/>
  <c r="K7" i="6"/>
  <c r="K44" i="6"/>
  <c r="K20" i="6"/>
  <c r="K38" i="6"/>
  <c r="K3" i="6"/>
  <c r="K8" i="6"/>
  <c r="K30" i="6"/>
  <c r="K37" i="6"/>
  <c r="K25" i="6"/>
  <c r="K45" i="6"/>
  <c r="K11" i="6"/>
  <c r="K4" i="6"/>
  <c r="K12" i="6"/>
  <c r="K32" i="6"/>
  <c r="K41" i="6"/>
  <c r="K17" i="6"/>
  <c r="K15" i="6"/>
  <c r="K28" i="6"/>
  <c r="K39" i="6"/>
  <c r="K27" i="6"/>
  <c r="K5" i="6"/>
  <c r="K33" i="6"/>
  <c r="K42" i="6"/>
  <c r="K22" i="6"/>
  <c r="K2" i="6"/>
  <c r="K31" i="6"/>
  <c r="K13" i="6"/>
  <c r="K34" i="6"/>
  <c r="K43" i="6"/>
  <c r="K18" i="6"/>
  <c r="K16" i="6"/>
  <c r="K26" i="6"/>
  <c r="K21" i="6"/>
  <c r="H37" i="6"/>
  <c r="H17" i="6"/>
  <c r="H30" i="6"/>
  <c r="H2" i="6"/>
  <c r="H10" i="6"/>
  <c r="H44" i="6"/>
  <c r="H6" i="6"/>
  <c r="H7" i="6"/>
  <c r="H42" i="6"/>
  <c r="H36" i="6"/>
  <c r="H11" i="6"/>
  <c r="H5" i="6"/>
  <c r="H29" i="6"/>
  <c r="H18" i="6"/>
  <c r="H12" i="6"/>
  <c r="H38" i="6"/>
  <c r="H13" i="6"/>
  <c r="H33" i="6"/>
  <c r="H27" i="6"/>
  <c r="H24" i="6"/>
  <c r="H3" i="6"/>
  <c r="H8" i="6"/>
  <c r="H26" i="6"/>
  <c r="H39" i="6"/>
  <c r="H19" i="6"/>
  <c r="H35" i="6"/>
  <c r="H15" i="6"/>
  <c r="H9" i="6"/>
  <c r="H32" i="6"/>
  <c r="H40" i="6"/>
  <c r="H22" i="6"/>
  <c r="H25" i="6"/>
  <c r="H45" i="6"/>
  <c r="H20" i="6"/>
  <c r="H14" i="6"/>
  <c r="H43" i="6"/>
  <c r="H16" i="6"/>
  <c r="H23" i="6"/>
  <c r="H4" i="6"/>
  <c r="H21" i="6"/>
  <c r="H31" i="6"/>
  <c r="H34" i="6"/>
  <c r="H28" i="6"/>
  <c r="H41" i="6"/>
</calcChain>
</file>

<file path=xl/sharedStrings.xml><?xml version="1.0" encoding="utf-8"?>
<sst xmlns="http://schemas.openxmlformats.org/spreadsheetml/2006/main" count="262" uniqueCount="154">
  <si>
    <t>Componente del MECI asociado</t>
  </si>
  <si>
    <t>Lineamiento General por Componente</t>
  </si>
  <si>
    <t xml:space="preserve">No. </t>
  </si>
  <si>
    <t>Literal</t>
  </si>
  <si>
    <t>Requerimiento asociado al componente</t>
  </si>
  <si>
    <t>AMBIENTE DE CONTROL</t>
  </si>
  <si>
    <t>El ambiente de control institucional está integrado por todas esas condiciones mínimas que debe garantizar cualquier entidad pública para el ejercicio del control interno. Para el caso de su entidad indique si se cuenta con:</t>
  </si>
  <si>
    <t>a</t>
  </si>
  <si>
    <t>Documento interno o adopción del MECI actualizado</t>
  </si>
  <si>
    <t>b</t>
  </si>
  <si>
    <t>Un documento tal como un código de ética, integridad u otro que formalice los estándares de conducta, los principios institucionales o los valores del servicio público</t>
  </si>
  <si>
    <t>Si</t>
  </si>
  <si>
    <t>c</t>
  </si>
  <si>
    <t>Planes, programas y proyectos de acuerdo con las normas que rigen y atendiendo con su propósito fundamental institucional (misión)</t>
  </si>
  <si>
    <t>d</t>
  </si>
  <si>
    <t>Una estructura organizacional formalizada (organigrama)</t>
  </si>
  <si>
    <t>e</t>
  </si>
  <si>
    <t>Un manual de funciones que describa los empleos de la entidad</t>
  </si>
  <si>
    <t>f</t>
  </si>
  <si>
    <t>La documentación de sus procesos y procedimientos o bien una lista de actividades principales que permitan conocer el estado de su gestión</t>
  </si>
  <si>
    <t>g</t>
  </si>
  <si>
    <t>Vinculación de los servidores públicos de acuerdo con el marco normativo que les rige (carrera administrativa, libre nombramiento y remoción, entre otros)</t>
  </si>
  <si>
    <t>h</t>
  </si>
  <si>
    <t>Procesos de inducción, capacitación y bienestar social para sus servidores públicos, de manera directa o en asociación con otras entidades municipales</t>
  </si>
  <si>
    <t>i</t>
  </si>
  <si>
    <t>Evaluación a los servidores públicos de acuerdo con el marco normativo que le rige</t>
  </si>
  <si>
    <t>j</t>
  </si>
  <si>
    <t>Procesos de desvinculación de servidores de acuerdo con lo previsto en la Constitución Política y las leyes</t>
  </si>
  <si>
    <t>k</t>
  </si>
  <si>
    <t>Mecanismos de rendición de cuentas a la ciudadanía</t>
  </si>
  <si>
    <t>l</t>
  </si>
  <si>
    <t>Presentación oportuna de sus informes de gestión a las autoridades competentes</t>
  </si>
  <si>
    <t>EVALUACION DEL RIESGO</t>
  </si>
  <si>
    <t>Toda entidad debe identificar, evaluar y gestionar eventos potenciales, tanto internos como externos, que puedan afectar el logro de los objetivos institucionales. Para el caso de su entidad indique si se cuenta con:</t>
  </si>
  <si>
    <t>Si su capacidad e infraestructura lo permite, identificación de riesgos asociados a las tecnologías de la información y las comunicaciones</t>
  </si>
  <si>
    <t>Los líderes de los programas, proyectos, o procesos de la entidad  junto con sus equipos de trabajo:</t>
  </si>
  <si>
    <t>Hacen seguimiento a los problemas (riesgos)  que pueden afectar el cumplimiento de sus procesos, programas o proyectos a cargo</t>
  </si>
  <si>
    <t>Informan de manera periódica a quien corresponda sobre el desempeño de las actividades de gestión de riesgos</t>
  </si>
  <si>
    <t>Identifican deficiencias en las maneras de  controlar los riesgos o problemas en sus procesos, programas o proyectos, y propone los ajustes necesarios</t>
  </si>
  <si>
    <t>Para el manejo de los problemas que afectan el cumplimiento de las metas u objetivos institucionales (riesgos), el jefe de control interno o quien haga sus veces, ha podido evidenciar si en la entidad:</t>
  </si>
  <si>
    <t>Se definen espacios de reunión para conocerlos y proponer acciones para su solución</t>
  </si>
  <si>
    <t>Cada líder del equipo autónomamente toma las acciones para solucionarlos.</t>
  </si>
  <si>
    <t>En proceso</t>
  </si>
  <si>
    <t>Solamente hasta que un organismo de control actúa se definen acciones de mejora.</t>
  </si>
  <si>
    <t>ACTIVIDADES DE CONTROL</t>
  </si>
  <si>
    <t>Una vez identificados los problemas que afectan el cumplimiento de los planes de la entidad o su gestión institucional, la entidad debe diseñar los controles o mecanismos para darles tratamiento. Para el caso de su entidad indique si se cuenta con:</t>
  </si>
  <si>
    <t>La definición de acciones o actividades para para dar tratamiento a los problemas identificados (mitigación de riesgos), incluyendo aquellos asociados a posibles actos de corrupción</t>
  </si>
  <si>
    <t>Mecanismos de verificación de si se están o no mitigando los riesgos, o en su defecto, elaboración de planes de contingencia para subsanar sus consecuencias</t>
  </si>
  <si>
    <t>Planes, acciones o estrategias que permitan subsanar las consecuencias de la materialización de los riesgos, cuando se presentan</t>
  </si>
  <si>
    <t>Un documento que consolide  los riesgos  y el tratamiento que se les da, incluyendo aquellos que conllevan posibles actos de corrupción y si la capacidad e infraestructura lo permite, los asociados con las tecnologías de la información y las comunicaciones</t>
  </si>
  <si>
    <t>Un plan anticorrupción y de servicio al ciudadano con los temas que le aplican, publicado en algún medio para conocimiento de la ciudadanía</t>
  </si>
  <si>
    <t>INFORMACION Y COMUNICACIÓN</t>
  </si>
  <si>
    <t>Las entidades deben procurar, de acuerdo con sus propias capacidades internas, que la información y la comunicación que requiere para su gestión y  control interno fluya de manera clara.  Acorde con lo anterior, indique si se cuenta con:</t>
  </si>
  <si>
    <t>Responsables de la información institucional</t>
  </si>
  <si>
    <t>Canales de comunicación con los ciudadanos</t>
  </si>
  <si>
    <t>Canales de comunicación o mecanismos de reporte de información a otros organismos gubernamentales o de control</t>
  </si>
  <si>
    <t xml:space="preserve">Lineamientos para dar tratamiento a la información de carácter reservado </t>
  </si>
  <si>
    <t>Identificación de información que produce en el marco de su gestión (Para los ciudadanos, organismos de control, organismos gubernamentales, entre otros)</t>
  </si>
  <si>
    <t>Identificación de información necesaria para la operación de la entidad (normograma, presupuesto, talento humano, infraestructura física y tecnológica)</t>
  </si>
  <si>
    <t>Si su capacidad e infraestructura lo permite, tecnologías de la información y las comunicaciones que soporten estos procesos</t>
  </si>
  <si>
    <t>ACTIVIDADES DE MONITOREO</t>
  </si>
  <si>
    <t>Las entidades deben valorar: la eficiencia y eficacia de su gestión y la efectividad del control interno de la entidad pública con el propósito de detectar desviaciones y generar recomendaciones para la mejora. Para el caso de su entidad indique si se cuenta con:</t>
  </si>
  <si>
    <t>Mecanismos de evaluación de la gestión (cronogramas, indicadores, listas de chequeo u otros)</t>
  </si>
  <si>
    <t>Algún mecanismo para monitorear o supervisar el sistema de control interno institucional, ya sea por parte del representante legal, o del área de control interno (si la entidad cuenta con ella), o bien a través del Comité departamental o municipal de Auditoría.</t>
  </si>
  <si>
    <t>Medidas correctivas en caso de detectarse deficiencias en los ejercicios de evaluación, seguimiento o auditoría</t>
  </si>
  <si>
    <t>Seguimiento a los planes de mejoramiento suscritos con instancias de control internas o externas</t>
  </si>
  <si>
    <t>¿La entidad ha solicitado hacer parte del Comité Municipal de Auditoría, a efectos de contar con un escenario para compartir buenas prácticas en materia de control interno, así como analizar la viabilidad de contar como mínimo con un proceso auditor en la vigencia?</t>
  </si>
  <si>
    <t>La entidad participa en el  Comité Municipal de Auditoría?</t>
  </si>
  <si>
    <t>Evitar que los problemas (riesgos) obstaculicen el cumplimiento de los objetivos.</t>
  </si>
  <si>
    <t>Controlar los puntos críticos en los procesos.</t>
  </si>
  <si>
    <t>Diseñar acciones adecuadas para controlar los problemas que afectan el cumplimiento de las metas y objetivos institucionales (riesgos).</t>
  </si>
  <si>
    <t>Ejecutar las acciones de acuerdo a como se diseñaron previamente.</t>
  </si>
  <si>
    <t>No se gestionan los problemas que afectan el cumplimiento de las funciones y objetivos institucionales(riesgos).</t>
  </si>
  <si>
    <t xml:space="preserve">Seguimiento al control </t>
  </si>
  <si>
    <t>Nombre de la Entidad:</t>
  </si>
  <si>
    <t>Periodo Evaluado:</t>
  </si>
  <si>
    <t>Estado del sistema de Control Interno de la entidad</t>
  </si>
  <si>
    <t>Conclusión general sobre la evaluación del Sistema de Control Interno</t>
  </si>
  <si>
    <t>¿Están todos los componentes operando juntos y de manera integrada? (Si / en proceso / No) (Justifique su respuesta):</t>
  </si>
  <si>
    <t>¿Es efectivo el sistema de control interno para los objetivos evaluados? (Si/No) (Justifique su respuesta):</t>
  </si>
  <si>
    <t>La entidad cuenta dentro de su Sistema de Control Interno, con una institucionalidad (Líneas de defensa)  que le permita la toma de decisiones frente al control (Si/No) (Justifique su respuesta):</t>
  </si>
  <si>
    <t>Componente</t>
  </si>
  <si>
    <t>¿se esta cumpliendo los requerimientos ?</t>
  </si>
  <si>
    <t>Nivel de Cumplimiento componente</t>
  </si>
  <si>
    <t>EVALUCION DEL RIESGO</t>
  </si>
  <si>
    <t>ACTIVIDADES DEL CONTROL</t>
  </si>
  <si>
    <t xml:space="preserve">ACTIVIDADES DE MONITOREO </t>
  </si>
  <si>
    <t xml:space="preserve">Evaluación </t>
  </si>
  <si>
    <t>Puntaje</t>
  </si>
  <si>
    <t xml:space="preserve">Orden </t>
  </si>
  <si>
    <t>Nivel de cumplimiento -Aaspectos particulares por componente</t>
  </si>
  <si>
    <t xml:space="preserve">Promedios </t>
  </si>
  <si>
    <t>1a</t>
  </si>
  <si>
    <t>1b</t>
  </si>
  <si>
    <t>1c</t>
  </si>
  <si>
    <t>1d</t>
  </si>
  <si>
    <t>1e</t>
  </si>
  <si>
    <t>1f</t>
  </si>
  <si>
    <t>1g</t>
  </si>
  <si>
    <t>1h</t>
  </si>
  <si>
    <t>1i</t>
  </si>
  <si>
    <t>1j</t>
  </si>
  <si>
    <t>1k</t>
  </si>
  <si>
    <t>1l</t>
  </si>
  <si>
    <t>2a</t>
  </si>
  <si>
    <t>La identificación de cambios en su entorno que pueden generar consecuencias negativas en su gestión</t>
  </si>
  <si>
    <t>2b</t>
  </si>
  <si>
    <t>La identificación de aquellos problemas o aspectos que pueden afectar el cumplimiento de los planes de la entidad y en general su gestión institucional (riesgos)</t>
  </si>
  <si>
    <t>2c</t>
  </si>
  <si>
    <t>La identificación  de los riesgos relacionados con posibles actos de corrupción en el ejercicio de sus funciones</t>
  </si>
  <si>
    <t>2d</t>
  </si>
  <si>
    <t>3a</t>
  </si>
  <si>
    <t>3b</t>
  </si>
  <si>
    <t>3c</t>
  </si>
  <si>
    <t>4a</t>
  </si>
  <si>
    <t>4b</t>
  </si>
  <si>
    <t>4c</t>
  </si>
  <si>
    <t>5a</t>
  </si>
  <si>
    <t>5b</t>
  </si>
  <si>
    <t>5c</t>
  </si>
  <si>
    <t>5d</t>
  </si>
  <si>
    <t>5e</t>
  </si>
  <si>
    <t>6a</t>
  </si>
  <si>
    <t>6b</t>
  </si>
  <si>
    <t>6c</t>
  </si>
  <si>
    <t>6d</t>
  </si>
  <si>
    <t>6e</t>
  </si>
  <si>
    <t>El jefe de control interno o quien haga sus veces, ha podido evidenciar si en la entidad si el manejo que se ha hecho a los problemas que afectan el cumplimiento de sus metas y objetivos (riesgos) le ha permitido:</t>
  </si>
  <si>
    <t>6f</t>
  </si>
  <si>
    <t>6g</t>
  </si>
  <si>
    <t>7a</t>
  </si>
  <si>
    <t>7d</t>
  </si>
  <si>
    <t>7f</t>
  </si>
  <si>
    <t>7g</t>
  </si>
  <si>
    <t>8h</t>
  </si>
  <si>
    <t>9a</t>
  </si>
  <si>
    <t>9b</t>
  </si>
  <si>
    <t>9c</t>
  </si>
  <si>
    <t>9d</t>
  </si>
  <si>
    <t>9e</t>
  </si>
  <si>
    <t>E.S.E   HOSPITAL SAN VICENTE DE PAUL FILANDIA QUINDIO</t>
  </si>
  <si>
    <t>LA  EFECTIVIDAD DEL SISTEMA DE CONTROL INTERNO EN LA ESE HOSPITAL SAN VICENTE DE PAUL FILANDIA QUINDIO APORTA SEGURIDAD RAZONABLE EN LOS PROCESOS , MEDIANTE LA REALIZACION DE AUDITORIAS INTERNAS, LA APLICACION DE LOS CONTROLES POR LOS RESPONSABLES DE LOS PROCESOS  AYUDAN A MITIGAR LA MATERIALIZACION DEL RIESGO , SE REALIZA  SEGUIMIENTO A LOS DIFERENTES PLANES (PLANDE GESTION, PLAN ESTRATEGICO, PLAN DE ACCION)  Y LA SUSCRIPCION DE PLANES  DE MEJORAMIENTO HAN CONTRIBUIDO A LA MEJORA CONTINUIA DE LA ESE..</t>
  </si>
  <si>
    <t>LOS COMPONENTES DEL MECI  (MODELO ESTANDAR DE CONTROL INTERNO) SE ENCUENTRAN ADOPTADOS FORMALMENTE, OPERAN DO PARCIALMENTE Y SE CONTINUA AVANZANDO EN LA ARTICULACION CON LAS DIMENSIONES DEL MODELO INTEGRADO DE PLANEACION  Y GESTION ( MIPG) EVIDENCIADO EN LOS RESULTADOS DE LA GESTION INSTITUCIONAL, AUN NO ESTAN ARTICULADOS EN SU TOTALIDAD LOS DOS SISTEMAS (SISTEMA DE GESTION Y SISTEMA DE CONTROL INTERNO.)  Y TODAS LAS POLITICAS NO ESTAN OPERANDO EN SU TOTALIDAD</t>
  </si>
  <si>
    <t>EN LA ESE HOSPITAL SAN VICENTE DE PAUL DE FILANDIA   SE TIENEN  ESTABLECIDAS LAS RESPONSABILIDADES DE CADA LINEA  DE DEFENSA , LA OFIICNA DE CONTROL INTERNO COMO TERCERA LINEA DE DEFENSA  SE APOYA EN LA PRIMERA Y SEGUNDA LINEA DE DEFENSA , PARA LA  EJECUCION DE LOS ROLES  DE SEGUIMIENTO, EVALUACION, ENTRE OTROS  Y SE COMUNICA LA INFORMACION PERTINENTE PARA UNA OPORTUNA TOMA  DE DECISIONES., SE REQUIERE REFORZAR EL ESQUEMA DE LINEAS DE DEFENSA</t>
  </si>
  <si>
    <t>ENERO A JUNIO DE 2024</t>
  </si>
  <si>
    <r>
      <rPr>
        <b/>
        <u/>
        <sz val="10"/>
        <color theme="0"/>
        <rFont val="Arial"/>
        <family val="2"/>
      </rPr>
      <t xml:space="preserve"> Estado actual:</t>
    </r>
    <r>
      <rPr>
        <b/>
        <sz val="10"/>
        <color theme="0"/>
        <rFont val="Arial"/>
        <family val="2"/>
      </rPr>
      <t xml:space="preserve"> Explicacion de las Debilidades y/o Fortalezas encontradas en cada componente</t>
    </r>
  </si>
  <si>
    <r>
      <rPr>
        <b/>
        <sz val="10"/>
        <rFont val="Arial"/>
        <family val="2"/>
      </rPr>
      <t>FORTALEZAS</t>
    </r>
    <r>
      <rPr>
        <sz val="10"/>
        <rFont val="Arial"/>
        <family val="2"/>
      </rPr>
      <t xml:space="preserve">:
-  COMPROMISO DE LA ALTA DIRECCION CON EL SISTEMA DE CONTROL INTERNO
- PLAN DE CAPACITACION , PLAN DE BIENSTAR
- SE CUENTA CON UN CODIGO DE INTEGRIDAD, NO HA SIDO SOCIALIZADO AL PERSONAL NUEVO
- SE REALIZO9 LA ESTRATEGIA  DE INTEGRIDAD PARA LA IMPLEMENTACION DE LA POLITICA DE INTEGRIDAD
- LOS FUNCIONARIOS DE CARRERA ADMINISTRATIVA SON EVALUADOS DE ACUERDO A LO ESTABLECIDO POR LA CNSC
- SE CUENTA CON PLAN DE GESTION, PLANES DE ACCION Y PLANES DEL DECRETO 612 DE 2018, SE REALZAN  SEGUIMIENTOS TRIMESTRALES .
-SE TIENEN ACTUALIZADAS LAS CARACTERIZACIONES DE LOS PROCESOS
- SE REALIZO LA RENDICION DE CUENTAS A LA COMUNIDAD VIGENCIA 2023
- LOS  INFORMES A LOS ENTES DE CONTROL SE RINDIERON O OPORTUNAMENTE DURANTE ESTE TRIMESTRE.
</t>
    </r>
    <r>
      <rPr>
        <b/>
        <sz val="10"/>
        <rFont val="Arial"/>
        <family val="2"/>
      </rPr>
      <t xml:space="preserve">DEBILIDADES
- </t>
    </r>
    <r>
      <rPr>
        <sz val="10"/>
        <rFont val="Arial"/>
        <family val="2"/>
      </rPr>
      <t>NO SE ESTA REALIZANDO LA INDICCION  AL PERSONAL QUE INGRESA NEUVO A LA ESE</t>
    </r>
    <r>
      <rPr>
        <b/>
        <sz val="10"/>
        <rFont val="Arial"/>
        <family val="2"/>
      </rPr>
      <t xml:space="preserve">
-</t>
    </r>
    <r>
      <rPr>
        <sz val="10"/>
        <rFont val="Arial"/>
        <family val="2"/>
      </rPr>
      <t xml:space="preserve"> SE REALIZAN REINDUCCIONES PERO NO SE DEJA LA EVIDENCIA
- NO EXISTE UIN PROGRAMA DE  DESVINCULACION DE LOS FUNCIONARIOS
- ACTUALIZAR EL MANUAL DE PROCESOS Y PROCEDIMIENTOS, ORQUE SE ACTUALIZARON MUY POCOS PROCESOS 
- ADOPTAR  MEDIANTE ACTO ADMINISTRATIVO LA ESTRUCTURA ORGANICA DE LA ESE
 - EL CODIGO DE INTEGRIDAD REQUIERE SER REVISADO Y SOCIALIZARLO AL PERSONAL NUEVO DE LA ESE 
-  REVISAR EL MANUAL DE FUNCIONES QUE ESTE ACORDE A LA NORMATIVIDAD VIGENTE
-  EL SIGEPII  NO STA FUNCIONANDO EN UN 100%
- El  MANUA L DE FUNCIONES REQUIERE SER  REVISADO
-  NO SE ESTA REALIZANDO EL PROCESO DE INDUCCION AL PERSONAL NUEVO
</t>
    </r>
  </si>
  <si>
    <r>
      <rPr>
        <b/>
        <sz val="10"/>
        <color theme="1"/>
        <rFont val="Arial"/>
        <family val="2"/>
      </rPr>
      <t>FORTALEZAS</t>
    </r>
    <r>
      <rPr>
        <sz val="10"/>
        <color theme="1"/>
        <rFont val="Arial"/>
        <family val="2"/>
      </rPr>
      <t xml:space="preserve">
 - SE CUENTA CON LA POLITICA DE ADMINISTRACION DEL RIESGO 
- SE TIENE EL MAPA DE RIESGOS IDENTIFICADO POR PROCESOS,  MAPA DE RIESGOS DE CORRUPCION Y MAPA DE RIESGOS DE SEGURIDAD Y PRIVACIDAD DE LA INFORMACION.
- SE  REALIZA SEGUIMIENTO A  ADMINISTRACIÓN DEL RIESGO POR CONTROL INTERNO Y SE VERIFICA LA APLICABILIDAD DE LOS CONTROLES 
</t>
    </r>
    <r>
      <rPr>
        <b/>
        <sz val="10"/>
        <color theme="1"/>
        <rFont val="Arial"/>
        <family val="2"/>
      </rPr>
      <t xml:space="preserve">DEBILIDADES
</t>
    </r>
    <r>
      <rPr>
        <sz val="10"/>
        <color theme="1"/>
        <rFont val="Arial"/>
        <family val="2"/>
      </rPr>
      <t>- SE REQUIERE UNA MAYOR PARTICIPACION DE TODOS LOS FUNCIONARIOS PARA GESTIONAR LOS RIESGOS Y NO DEBE SER UNA TAREA SOLAMENTE DE CONTROL INTERNO
- SEGUIMIENTO Y ANALISIS A LAS ACCIONES EMPRENDIDAS EN CASO DE MATERIALIZACION DE RIESGOS.
- NO SE CUENTA CON FUNCIONARIO RESPONSABLE DEL PROCESO DE PLANEACION EN LA ESE</t>
    </r>
  </si>
  <si>
    <r>
      <t>F</t>
    </r>
    <r>
      <rPr>
        <b/>
        <sz val="10"/>
        <color theme="1"/>
        <rFont val="Arial"/>
        <family val="2"/>
      </rPr>
      <t xml:space="preserve">ORTALEZAS:
- </t>
    </r>
    <r>
      <rPr>
        <sz val="10"/>
        <color theme="1"/>
        <rFont val="Arial"/>
        <family val="2"/>
      </rPr>
      <t xml:space="preserve">NO SE DETECTO NINGUN ACTO DE CORRUPCION
- SE REEALIZO ELPLAN ANTICORRUPCION Y DE ATENCION LA CIUDADANO, CON SUS RESPECTIVOS  SEGUIMIENTOS
- SE REALIZO SEGUIMIENTO A LOS PLANES DE ACCION  Y PLANES DEL DECRETO 612 DE 2018 
- SE REALIZO VERIFICACION POR PARTE DE CONTROL INTERNO A LOS CONTROLES QUE TIENE ASOCIADO CADA RIESGO
- SE REALIZÓ SEGUIMIENTO A LOS INDICADORES POR CADA PROCESO
- SE TIENEBN LAS POLITICAS DE ADMINISTRACIÓN DEL RIESGO APROBADAS
- SE RELIZA SEGUIMIENTO PERIÓDICO A LA ADMINISTRACION DEL RIESGO
</t>
    </r>
    <r>
      <rPr>
        <b/>
        <sz val="10"/>
        <color theme="1"/>
        <rFont val="Arial"/>
        <family val="2"/>
      </rPr>
      <t xml:space="preserve">
DEBILIDADES:
</t>
    </r>
    <r>
      <rPr>
        <sz val="10"/>
        <color theme="1"/>
        <rFont val="Arial"/>
        <family val="2"/>
      </rPr>
      <t xml:space="preserve">-  NO SE CUENTA CON LAS TABLAS DE RETENCION DOCUMENTAL (TRD) APROBADAS
- NO SE CUENTA CON UN PLAN DE CONTINGENCIA PARA MITIGAR  LAS CONSECUENCIAS DE  LOS RIESGOS
</t>
    </r>
  </si>
  <si>
    <r>
      <t>FORTALEZAS:
- S</t>
    </r>
    <r>
      <rPr>
        <sz val="10"/>
        <color theme="1"/>
        <rFont val="Arial"/>
        <family val="2"/>
      </rPr>
      <t>E TIENE UIN SISTEMA DE INFORAMCION CNT
- SE CUENTA CON CANALES DE COMUNICACION COMO SON: PAGINA WEB, CORREOS ELECTRONICOS, REDES SOCIALES,  TELEFONOS CELULARES.
- SE CUENTA CON PLAN ESTRATEGICO DE TECNOLOGIAS DE LA INFORMACION Y LA COMUNICACION, PLAN DE SEGURIDAD Y PRIVACIDAD DE LA INFORMACION, POLITICA DE TRATAMIENTO Y PROTECCION DE DATOS PERSONALES.
-- SE PRESENTAN TODOS LOS INFORMES QUE REQUIEREN LOS ENTES DE CONTROL A TRAVES DE LAS DIFERENTES PLATAFORMAS DE MANERA OPORTUNA
- SE TIENE UN CRONOGRAMA DE INFORMES EXTERNOS QUE DEBE PRSENTAR CADA AREA Y CONTROL INTERNO REALIZA SEGUIMIENTO</t>
    </r>
    <r>
      <rPr>
        <b/>
        <sz val="10"/>
        <color theme="1"/>
        <rFont val="Arial"/>
        <family val="2"/>
      </rPr>
      <t xml:space="preserve">
DEBILIDADES:
</t>
    </r>
    <r>
      <rPr>
        <sz val="10"/>
        <color theme="1"/>
        <rFont val="Arial"/>
        <family val="2"/>
      </rPr>
      <t xml:space="preserve">
- FALTA ACTUALIZAR LA PAGINA WEB DE ACUERDO A LA NORMATIVIDAD VIGENTE 
- DIFICULTAD CON LOS CORREOS ELECTRONICOS INSTITUCUONALES
- FALTA DE ACTUALIZACION DE LA INFORMACION EN REDES SOCIALES COMO FACEBBOK
- SE PRESENTAN DIFICULTADES CON LA INFROMACION QUE ARROJA EL SISTEMADE INFORMACION CNT
</t>
    </r>
  </si>
  <si>
    <r>
      <rPr>
        <b/>
        <sz val="10"/>
        <color theme="1"/>
        <rFont val="Arial"/>
        <family val="2"/>
      </rPr>
      <t xml:space="preserve">FORTALEZAS:
</t>
    </r>
    <r>
      <rPr>
        <sz val="10"/>
        <color theme="1"/>
        <rFont val="Arial"/>
        <family val="2"/>
      </rPr>
      <t xml:space="preserve">- SE REALIZA SGUIMIENTO A LOS INDICADORES DE GESTION YLOS SEGUIMIENTOS A LOS DIFERENTES PLANES, LOS CUALES   SON PRESENTADOS EN EL COMITE DE GERENCIA, PARA TOMAR LOS CORRECTIVOS NECESARIOS.
- SE APRUEBA EL PLAN ANUAL DE AUDITORIAS POR EL COMITE COORDINADOR DE CONTROL INTERNO
- SE ENCUENTRAN CONFORMADOS LEGALMENTE EL COMITE COORDINADOR DE CONTROL INTERNO Y EL COMITE INSTITUCIONAL DE GESTION Y DESEMPEÑO
</t>
    </r>
    <r>
      <rPr>
        <b/>
        <sz val="10"/>
        <color theme="1"/>
        <rFont val="Arial"/>
        <family val="2"/>
      </rPr>
      <t xml:space="preserve">
DEBILIDADES
- </t>
    </r>
    <r>
      <rPr>
        <sz val="10"/>
        <color theme="1"/>
        <rFont val="Arial"/>
        <family val="2"/>
      </rPr>
      <t>EL CARGO DE CONTROL INTERNO NO ESTA CREADO, LAS ACTIVIDADES LAS EJECUTA UN CONTRATISTA
- POCO COMPROMISO POR LOS RESPONSABLES EN EL CUMPLIMIENTO DE LAS ACTIVIDADES EN LOS DIFERENTES PLANES QUE SE ENCUENTRAN EN LA ESE.
- FALTA COMPROMISO CON EL CUMPLIMIENTO DE LAS ACCIONES DE MEJORA EN LOS DIFERENTES PLANES DE MEJORAMIENTO</t>
    </r>
    <r>
      <rPr>
        <b/>
        <sz val="10"/>
        <color theme="1"/>
        <rFont val="Arial"/>
        <family val="2"/>
      </rPr>
      <t xml:space="preserve">
</t>
    </r>
    <r>
      <rPr>
        <sz val="10"/>
        <color theme="1"/>
        <rFont val="Arial"/>
        <family val="2"/>
      </rPr>
      <t xml:space="preserve">
</t>
    </r>
  </si>
  <si>
    <t>SI</t>
  </si>
  <si>
    <t>MIRIAM RUIZ RUIZ</t>
  </si>
  <si>
    <t>CONTROL INTERNO CONTRATISTA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</si>
</sst>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6" x14ac:knownFonts="1">
    <font>
      <sz val="11"/>
      <color theme="1"/>
      <name val="Calibri"/>
      <family val="2"/>
      <scheme val="minor"/>
    </font>
    <font>
      <sz val="11"/>
      <color theme="1"/>
      <name val="Calibri"/>
      <family val="2"/>
      <scheme val="minor"/>
    </font>
    <font>
      <b/>
      <sz val="10"/>
      <color theme="1"/>
      <name val="Arial"/>
      <family val="2"/>
    </font>
    <font>
      <b/>
      <sz val="12"/>
      <color theme="0"/>
      <name val="Arial Narrow"/>
      <family val="2"/>
    </font>
    <font>
      <sz val="10"/>
      <color theme="1"/>
      <name val="Calibri"/>
      <family val="2"/>
      <scheme val="minor"/>
    </font>
    <font>
      <sz val="10"/>
      <name val="Arial"/>
      <family val="2"/>
    </font>
    <font>
      <sz val="12"/>
      <name val="Times New Roman"/>
      <family val="1"/>
    </font>
    <font>
      <sz val="11"/>
      <color theme="1"/>
      <name val="Arial"/>
      <family val="2"/>
    </font>
    <font>
      <b/>
      <sz val="10"/>
      <color theme="0"/>
      <name val="Arial"/>
      <family val="2"/>
    </font>
    <font>
      <b/>
      <sz val="10"/>
      <name val="Arial"/>
      <family val="2"/>
    </font>
    <font>
      <b/>
      <u/>
      <sz val="10"/>
      <color theme="0"/>
      <name val="Arial"/>
      <family val="2"/>
    </font>
    <font>
      <sz val="10"/>
      <color theme="1"/>
      <name val="Arial"/>
      <family val="2"/>
    </font>
    <font>
      <b/>
      <sz val="11"/>
      <color theme="0"/>
      <name val="Arial"/>
      <family val="2"/>
    </font>
    <font>
      <b/>
      <sz val="11"/>
      <name val="Arial"/>
      <family val="2"/>
    </font>
    <font>
      <b/>
      <sz val="11"/>
      <color rgb="FFFF0000"/>
      <name val="Arial"/>
      <family val="2"/>
    </font>
    <font>
      <sz val="11"/>
      <color theme="0"/>
      <name val="Arial"/>
      <family val="2"/>
    </font>
  </fonts>
  <fills count="11">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4"/>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s>
  <borders count="26">
    <border>
      <left/>
      <right/>
      <top/>
      <bottom/>
      <diagonal/>
    </border>
    <border>
      <left/>
      <right/>
      <top style="medium">
        <color auto="1"/>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style="thin">
        <color rgb="FF81829A"/>
      </right>
      <top style="thin">
        <color rgb="FF81829A"/>
      </top>
      <bottom style="thin">
        <color rgb="FF81829A"/>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0" fontId="4" fillId="0" borderId="0"/>
    <xf numFmtId="0" fontId="5" fillId="0" borderId="0"/>
    <xf numFmtId="0" fontId="6" fillId="0" borderId="0"/>
  </cellStyleXfs>
  <cellXfs count="63">
    <xf numFmtId="0" fontId="0" fillId="0" borderId="0" xfId="0"/>
    <xf numFmtId="49" fontId="3" fillId="4" borderId="6" xfId="0" applyNumberFormat="1"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0" fontId="3" fillId="4" borderId="8" xfId="0" applyFont="1" applyFill="1" applyBorder="1" applyAlignment="1" applyProtection="1">
      <alignment horizontal="center" vertical="center" wrapText="1"/>
      <protection hidden="1"/>
    </xf>
    <xf numFmtId="0" fontId="3" fillId="4" borderId="19" xfId="0" applyFont="1" applyFill="1" applyBorder="1" applyAlignment="1" applyProtection="1">
      <alignment horizontal="center" vertical="center" wrapText="1"/>
      <protection hidden="1"/>
    </xf>
    <xf numFmtId="0" fontId="0" fillId="0" borderId="0" xfId="0" applyProtection="1">
      <protection hidden="1"/>
    </xf>
    <xf numFmtId="9" fontId="0" fillId="0" borderId="0" xfId="1" applyFont="1" applyProtection="1">
      <protection hidden="1"/>
    </xf>
    <xf numFmtId="10" fontId="0" fillId="0" borderId="0" xfId="1" applyNumberFormat="1" applyFont="1" applyProtection="1">
      <protection hidden="1"/>
    </xf>
    <xf numFmtId="0" fontId="8" fillId="7"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9" fillId="0" borderId="3" xfId="0" applyFont="1" applyFill="1" applyBorder="1" applyAlignment="1" applyProtection="1">
      <alignment horizontal="center" vertical="center"/>
      <protection hidden="1"/>
    </xf>
    <xf numFmtId="9" fontId="9" fillId="0" borderId="0" xfId="0" applyNumberFormat="1" applyFont="1" applyFill="1" applyBorder="1" applyAlignment="1">
      <alignment vertical="center"/>
    </xf>
    <xf numFmtId="9" fontId="2" fillId="9" borderId="3" xfId="0" applyNumberFormat="1" applyFont="1" applyFill="1" applyBorder="1" applyAlignment="1" applyProtection="1">
      <alignment horizontal="center" vertical="center"/>
      <protection hidden="1"/>
    </xf>
    <xf numFmtId="0" fontId="8" fillId="10"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0" borderId="3" xfId="0" applyFont="1" applyFill="1" applyBorder="1" applyAlignment="1">
      <alignment horizontal="center" vertical="center"/>
    </xf>
    <xf numFmtId="9" fontId="13" fillId="2" borderId="13" xfId="0" applyNumberFormat="1" applyFont="1" applyFill="1" applyBorder="1" applyAlignment="1" applyProtection="1">
      <alignment horizontal="center" vertical="center"/>
      <protection hidden="1"/>
    </xf>
    <xf numFmtId="0" fontId="14" fillId="3" borderId="0" xfId="0" applyFont="1" applyFill="1" applyBorder="1"/>
    <xf numFmtId="0" fontId="13" fillId="3" borderId="17" xfId="0" applyFont="1" applyFill="1" applyBorder="1" applyAlignment="1">
      <alignment horizontal="center" vertical="center"/>
    </xf>
    <xf numFmtId="0" fontId="12" fillId="2" borderId="3" xfId="0" applyFont="1" applyFill="1" applyBorder="1" applyAlignment="1">
      <alignment horizontal="center" vertical="center" wrapText="1"/>
    </xf>
    <xf numFmtId="0" fontId="7" fillId="3" borderId="0" xfId="0" applyFont="1" applyFill="1" applyBorder="1"/>
    <xf numFmtId="0" fontId="15" fillId="3" borderId="0" xfId="0" applyFont="1" applyFill="1" applyBorder="1" applyAlignment="1">
      <alignment vertical="center"/>
    </xf>
    <xf numFmtId="164" fontId="7" fillId="3" borderId="0" xfId="0" applyNumberFormat="1" applyFont="1" applyFill="1" applyBorder="1" applyAlignment="1">
      <alignment horizontal="center"/>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Border="1"/>
    <xf numFmtId="49" fontId="9" fillId="3" borderId="23" xfId="0" applyNumberFormat="1" applyFont="1" applyFill="1" applyBorder="1" applyAlignment="1">
      <alignment horizontal="justify" vertical="center" wrapText="1"/>
    </xf>
    <xf numFmtId="49" fontId="9" fillId="3" borderId="24" xfId="0" applyNumberFormat="1" applyFont="1" applyFill="1" applyBorder="1" applyAlignment="1">
      <alignment horizontal="justify" vertical="center" wrapText="1"/>
    </xf>
    <xf numFmtId="49" fontId="9" fillId="3" borderId="25" xfId="0" applyNumberFormat="1" applyFont="1" applyFill="1" applyBorder="1" applyAlignment="1">
      <alignment horizontal="justify" vertical="center" wrapText="1"/>
    </xf>
    <xf numFmtId="0" fontId="2" fillId="0" borderId="11" xfId="0" applyFont="1" applyBorder="1" applyAlignment="1" applyProtection="1">
      <alignment vertical="top" wrapText="1"/>
      <protection locked="0"/>
    </xf>
    <xf numFmtId="0" fontId="11" fillId="0" borderId="1"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11" xfId="0" applyFont="1" applyBorder="1" applyAlignment="1" applyProtection="1">
      <alignment vertical="top" wrapText="1"/>
      <protection locked="0"/>
    </xf>
    <xf numFmtId="0" fontId="5" fillId="0" borderId="11"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12" xfId="0" applyFont="1" applyFill="1" applyBorder="1" applyAlignment="1" applyProtection="1">
      <alignmen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49" fontId="5" fillId="3" borderId="3" xfId="0" applyNumberFormat="1" applyFont="1" applyFill="1" applyBorder="1" applyAlignment="1" applyProtection="1">
      <alignment vertical="top" wrapText="1"/>
      <protection locked="0"/>
    </xf>
    <xf numFmtId="49" fontId="5" fillId="3" borderId="21" xfId="0" applyNumberFormat="1" applyFont="1" applyFill="1" applyBorder="1" applyAlignment="1" applyProtection="1">
      <alignment vertical="top" wrapText="1"/>
      <protection locked="0"/>
    </xf>
    <xf numFmtId="49" fontId="5" fillId="3" borderId="4" xfId="0" applyNumberFormat="1" applyFont="1" applyFill="1" applyBorder="1" applyAlignment="1" applyProtection="1">
      <alignment vertical="top" wrapText="1"/>
      <protection locked="0"/>
    </xf>
    <xf numFmtId="49" fontId="5" fillId="3" borderId="22" xfId="0" applyNumberFormat="1" applyFont="1" applyFill="1" applyBorder="1" applyAlignment="1" applyProtection="1">
      <alignment vertical="top" wrapText="1"/>
      <protection locked="0"/>
    </xf>
    <xf numFmtId="0" fontId="8" fillId="7"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7" fillId="3" borderId="3" xfId="0" applyFont="1" applyFill="1" applyBorder="1" applyAlignment="1" applyProtection="1">
      <alignment horizontal="center" vertical="center"/>
      <protection locked="0"/>
    </xf>
    <xf numFmtId="164" fontId="7" fillId="3" borderId="9" xfId="0" applyNumberFormat="1" applyFont="1" applyFill="1" applyBorder="1" applyAlignment="1" applyProtection="1">
      <alignment horizontal="center" vertical="center"/>
      <protection locked="0"/>
    </xf>
    <xf numFmtId="164" fontId="7" fillId="3" borderId="10" xfId="0" applyNumberFormat="1" applyFont="1" applyFill="1" applyBorder="1" applyAlignment="1" applyProtection="1">
      <alignment horizontal="center" vertical="center"/>
      <protection locked="0"/>
    </xf>
    <xf numFmtId="164" fontId="7" fillId="3" borderId="7" xfId="0" applyNumberFormat="1" applyFont="1" applyFill="1" applyBorder="1" applyAlignment="1" applyProtection="1">
      <alignment horizontal="center" vertical="center"/>
      <protection locked="0"/>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49" fontId="5" fillId="3" borderId="2" xfId="0" applyNumberFormat="1" applyFont="1" applyFill="1" applyBorder="1" applyAlignment="1" applyProtection="1">
      <alignment vertical="top" wrapText="1"/>
      <protection locked="0"/>
    </xf>
    <xf numFmtId="49" fontId="5" fillId="3" borderId="20" xfId="0" applyNumberFormat="1" applyFont="1" applyFill="1" applyBorder="1" applyAlignment="1" applyProtection="1">
      <alignment vertical="top" wrapText="1"/>
      <protection locked="0"/>
    </xf>
    <xf numFmtId="0" fontId="7" fillId="0" borderId="0" xfId="0" applyFont="1"/>
  </cellXfs>
  <cellStyles count="5">
    <cellStyle name="Normal" xfId="0" builtinId="0"/>
    <cellStyle name="Normal - Style1 2" xfId="3"/>
    <cellStyle name="Normal 2" xfId="2"/>
    <cellStyle name="Normal 2 2" xfId="4"/>
    <cellStyle name="Porcentaje" xfId="1" builtinId="5"/>
  </cellStyles>
  <dxfs count="12">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4</xdr:row>
      <xdr:rowOff>165797</xdr:rowOff>
    </xdr:from>
    <xdr:to>
      <xdr:col>0</xdr:col>
      <xdr:colOff>2952750</xdr:colOff>
      <xdr:row>10</xdr:row>
      <xdr:rowOff>159518</xdr:rowOff>
    </xdr:to>
    <xdr:pic>
      <xdr:nvPicPr>
        <xdr:cNvPr id="4" name="Imagen 3">
          <a:extLst>
            <a:ext uri="{FF2B5EF4-FFF2-40B4-BE49-F238E27FC236}">
              <a16:creationId xmlns=""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1104900" y="937322"/>
          <a:ext cx="2609850" cy="14034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ell\Desktop\cesar\HISTORICOS\2020-04-22_Formato_informe_sci_parametrizado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de Resultados"/>
      <sheetName val="Instructivo"/>
      <sheetName val="Definiciones"/>
      <sheetName val="Ambiente de Control"/>
      <sheetName val="Evaluación de riesgos"/>
      <sheetName val="Actividades de control"/>
      <sheetName val="Info y Comunicación"/>
      <sheetName val="Actividades de Monitoreo"/>
      <sheetName val="Conclusiones"/>
      <sheetName val="Hoja1"/>
      <sheetName val="Hoja4"/>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19" workbookViewId="0">
      <selection activeCell="A33" sqref="A33"/>
    </sheetView>
  </sheetViews>
  <sheetFormatPr baseColWidth="10" defaultRowHeight="15" x14ac:dyDescent="0.25"/>
  <cols>
    <col min="1" max="1" width="60.5703125" customWidth="1"/>
    <col min="2" max="2" width="15.28515625" customWidth="1"/>
    <col min="3" max="3" width="0.5703125" customWidth="1"/>
    <col min="4" max="4" width="10.28515625" customWidth="1"/>
    <col min="8" max="8" width="7.7109375" customWidth="1"/>
    <col min="9" max="9" width="37.7109375" customWidth="1"/>
  </cols>
  <sheetData>
    <row r="1" spans="1:9" x14ac:dyDescent="0.25">
      <c r="A1" s="23"/>
      <c r="B1" s="48" t="s">
        <v>74</v>
      </c>
      <c r="C1" s="50" t="s">
        <v>140</v>
      </c>
      <c r="D1" s="50"/>
      <c r="E1" s="50"/>
      <c r="F1" s="50"/>
      <c r="G1" s="50"/>
      <c r="H1" s="50"/>
      <c r="I1" s="50"/>
    </row>
    <row r="2" spans="1:9" x14ac:dyDescent="0.25">
      <c r="A2" s="23"/>
      <c r="B2" s="49"/>
      <c r="C2" s="50"/>
      <c r="D2" s="50"/>
      <c r="E2" s="50"/>
      <c r="F2" s="50"/>
      <c r="G2" s="50"/>
      <c r="H2" s="50"/>
      <c r="I2" s="50"/>
    </row>
    <row r="3" spans="1:9" ht="36" customHeight="1" x14ac:dyDescent="0.25">
      <c r="A3" s="23"/>
      <c r="B3" s="22" t="s">
        <v>75</v>
      </c>
      <c r="C3" s="51" t="s">
        <v>144</v>
      </c>
      <c r="D3" s="52"/>
      <c r="E3" s="52"/>
      <c r="F3" s="52"/>
      <c r="G3" s="52"/>
      <c r="H3" s="52"/>
      <c r="I3" s="53"/>
    </row>
    <row r="4" spans="1:9" ht="15.75" thickBot="1" x14ac:dyDescent="0.3">
      <c r="A4" s="23"/>
      <c r="B4" s="24"/>
      <c r="C4" s="25"/>
      <c r="D4" s="25"/>
      <c r="E4" s="25"/>
      <c r="F4" s="25"/>
      <c r="G4" s="25"/>
      <c r="H4" s="25"/>
      <c r="I4" s="23"/>
    </row>
    <row r="5" spans="1:9" ht="36" customHeight="1" thickBot="1" x14ac:dyDescent="0.3">
      <c r="A5" s="23"/>
      <c r="B5" s="23"/>
      <c r="C5" s="23"/>
      <c r="D5" s="23"/>
      <c r="E5" s="54" t="s">
        <v>76</v>
      </c>
      <c r="F5" s="55"/>
      <c r="G5" s="56"/>
      <c r="H5" s="23"/>
      <c r="I5" s="19">
        <v>0.8671428571428571</v>
      </c>
    </row>
    <row r="6" spans="1:9" x14ac:dyDescent="0.25">
      <c r="A6" s="23"/>
      <c r="B6" s="23"/>
      <c r="C6" s="23"/>
      <c r="D6" s="23"/>
      <c r="E6" s="23"/>
      <c r="F6" s="23"/>
      <c r="G6" s="23"/>
      <c r="H6" s="23"/>
      <c r="I6" s="20"/>
    </row>
    <row r="7" spans="1:9" x14ac:dyDescent="0.25">
      <c r="A7" s="23"/>
      <c r="B7" s="23"/>
      <c r="C7" s="23"/>
      <c r="D7" s="23"/>
      <c r="E7" s="23"/>
      <c r="F7" s="23"/>
      <c r="G7" s="23"/>
      <c r="H7" s="23"/>
      <c r="I7" s="23"/>
    </row>
    <row r="8" spans="1:9" x14ac:dyDescent="0.25">
      <c r="A8" s="23"/>
      <c r="B8" s="23"/>
      <c r="C8" s="23"/>
      <c r="D8" s="23"/>
      <c r="E8" s="23"/>
      <c r="F8" s="23"/>
      <c r="G8" s="23"/>
      <c r="H8" s="23"/>
      <c r="I8" s="23"/>
    </row>
    <row r="9" spans="1:9" x14ac:dyDescent="0.25">
      <c r="A9" s="23"/>
      <c r="B9" s="23"/>
      <c r="C9" s="23"/>
      <c r="D9" s="23"/>
      <c r="E9" s="23"/>
      <c r="F9" s="23"/>
      <c r="G9" s="23"/>
      <c r="H9" s="23"/>
      <c r="I9" s="23"/>
    </row>
    <row r="10" spans="1:9" x14ac:dyDescent="0.25">
      <c r="A10" s="23"/>
      <c r="B10" s="23"/>
      <c r="C10" s="23"/>
      <c r="D10" s="23"/>
      <c r="E10" s="23"/>
      <c r="F10" s="23"/>
      <c r="G10" s="23"/>
      <c r="H10" s="23"/>
      <c r="I10" s="23"/>
    </row>
    <row r="11" spans="1:9" x14ac:dyDescent="0.25">
      <c r="A11" s="23"/>
      <c r="B11" s="23"/>
      <c r="C11" s="23"/>
      <c r="D11" s="23"/>
      <c r="E11" s="23"/>
      <c r="F11" s="23"/>
      <c r="G11" s="23"/>
      <c r="H11" s="23"/>
      <c r="I11" s="23"/>
    </row>
    <row r="12" spans="1:9" x14ac:dyDescent="0.25">
      <c r="A12" s="23"/>
      <c r="B12" s="23"/>
      <c r="C12" s="23"/>
      <c r="D12" s="23"/>
      <c r="E12" s="23"/>
      <c r="F12" s="23"/>
      <c r="G12" s="23"/>
      <c r="H12" s="23"/>
      <c r="I12" s="23"/>
    </row>
    <row r="13" spans="1:9" x14ac:dyDescent="0.25">
      <c r="A13" s="23"/>
      <c r="B13" s="23"/>
      <c r="C13" s="23"/>
      <c r="D13" s="23"/>
      <c r="E13" s="23"/>
      <c r="F13" s="23"/>
      <c r="G13" s="23"/>
      <c r="H13" s="23"/>
      <c r="I13" s="23"/>
    </row>
    <row r="14" spans="1:9" x14ac:dyDescent="0.25">
      <c r="A14" s="23"/>
      <c r="B14" s="23"/>
      <c r="C14" s="23"/>
      <c r="D14" s="23"/>
      <c r="E14" s="23"/>
      <c r="F14" s="23"/>
      <c r="G14" s="23"/>
      <c r="H14" s="23"/>
      <c r="I14" s="23"/>
    </row>
    <row r="15" spans="1:9" x14ac:dyDescent="0.25">
      <c r="A15" s="57" t="s">
        <v>77</v>
      </c>
      <c r="B15" s="58"/>
      <c r="C15" s="58"/>
      <c r="D15" s="58"/>
      <c r="E15" s="58"/>
      <c r="F15" s="58"/>
      <c r="G15" s="58"/>
      <c r="H15" s="58"/>
      <c r="I15" s="59"/>
    </row>
    <row r="16" spans="1:9" ht="15.75" thickBot="1" x14ac:dyDescent="0.3">
      <c r="A16" s="21"/>
      <c r="B16" s="21"/>
      <c r="C16" s="21"/>
      <c r="D16" s="21"/>
      <c r="E16" s="21"/>
      <c r="F16" s="21"/>
      <c r="G16" s="21"/>
      <c r="H16" s="21"/>
      <c r="I16" s="21"/>
    </row>
    <row r="17" spans="1:9" ht="83.25" customHeight="1" x14ac:dyDescent="0.25">
      <c r="A17" s="30" t="s">
        <v>78</v>
      </c>
      <c r="B17" s="26" t="s">
        <v>42</v>
      </c>
      <c r="C17" s="60" t="s">
        <v>142</v>
      </c>
      <c r="D17" s="60"/>
      <c r="E17" s="60"/>
      <c r="F17" s="60"/>
      <c r="G17" s="60"/>
      <c r="H17" s="60"/>
      <c r="I17" s="61"/>
    </row>
    <row r="18" spans="1:9" ht="93.75" customHeight="1" x14ac:dyDescent="0.25">
      <c r="A18" s="31" t="s">
        <v>79</v>
      </c>
      <c r="B18" s="27" t="s">
        <v>11</v>
      </c>
      <c r="C18" s="43" t="s">
        <v>141</v>
      </c>
      <c r="D18" s="43"/>
      <c r="E18" s="43"/>
      <c r="F18" s="43"/>
      <c r="G18" s="43"/>
      <c r="H18" s="43"/>
      <c r="I18" s="44"/>
    </row>
    <row r="19" spans="1:9" ht="84.75" customHeight="1" thickBot="1" x14ac:dyDescent="0.3">
      <c r="A19" s="32" t="s">
        <v>80</v>
      </c>
      <c r="B19" s="28" t="s">
        <v>11</v>
      </c>
      <c r="C19" s="45" t="s">
        <v>143</v>
      </c>
      <c r="D19" s="45"/>
      <c r="E19" s="45"/>
      <c r="F19" s="45"/>
      <c r="G19" s="45"/>
      <c r="H19" s="45"/>
      <c r="I19" s="46"/>
    </row>
    <row r="20" spans="1:9" ht="81" customHeight="1" thickBot="1" x14ac:dyDescent="0.3">
      <c r="A20" s="8" t="s">
        <v>81</v>
      </c>
      <c r="B20" s="8" t="s">
        <v>82</v>
      </c>
      <c r="C20" s="9"/>
      <c r="D20" s="8" t="s">
        <v>83</v>
      </c>
      <c r="E20" s="47" t="s">
        <v>145</v>
      </c>
      <c r="F20" s="47"/>
      <c r="G20" s="47"/>
      <c r="H20" s="47"/>
      <c r="I20" s="47"/>
    </row>
    <row r="21" spans="1:9" ht="409.5" customHeight="1" thickBot="1" x14ac:dyDescent="0.3">
      <c r="A21" s="10" t="s">
        <v>5</v>
      </c>
      <c r="B21" s="11" t="s">
        <v>11</v>
      </c>
      <c r="C21" s="12"/>
      <c r="D21" s="13">
        <v>0.75</v>
      </c>
      <c r="E21" s="37" t="s">
        <v>146</v>
      </c>
      <c r="F21" s="38"/>
      <c r="G21" s="38"/>
      <c r="H21" s="38"/>
      <c r="I21" s="39"/>
    </row>
    <row r="22" spans="1:9" ht="210.75" customHeight="1" thickBot="1" x14ac:dyDescent="0.3">
      <c r="A22" s="14" t="s">
        <v>84</v>
      </c>
      <c r="B22" s="11" t="s">
        <v>11</v>
      </c>
      <c r="C22" s="29"/>
      <c r="D22" s="13">
        <v>1</v>
      </c>
      <c r="E22" s="40" t="s">
        <v>147</v>
      </c>
      <c r="F22" s="41"/>
      <c r="G22" s="41"/>
      <c r="H22" s="41"/>
      <c r="I22" s="42"/>
    </row>
    <row r="23" spans="1:9" ht="225.75" customHeight="1" thickBot="1" x14ac:dyDescent="0.3">
      <c r="A23" s="15" t="s">
        <v>85</v>
      </c>
      <c r="B23" s="11" t="s">
        <v>11</v>
      </c>
      <c r="C23" s="29"/>
      <c r="D23" s="13">
        <v>0.9</v>
      </c>
      <c r="E23" s="36" t="s">
        <v>148</v>
      </c>
      <c r="F23" s="34"/>
      <c r="G23" s="34"/>
      <c r="H23" s="34"/>
      <c r="I23" s="35"/>
    </row>
    <row r="24" spans="1:9" ht="291" customHeight="1" thickBot="1" x14ac:dyDescent="0.3">
      <c r="A24" s="16" t="s">
        <v>51</v>
      </c>
      <c r="B24" s="11" t="s">
        <v>11</v>
      </c>
      <c r="C24" s="29"/>
      <c r="D24" s="13">
        <v>0.7857142857142857</v>
      </c>
      <c r="E24" s="33" t="s">
        <v>149</v>
      </c>
      <c r="F24" s="34"/>
      <c r="G24" s="34"/>
      <c r="H24" s="34"/>
      <c r="I24" s="35"/>
    </row>
    <row r="25" spans="1:9" ht="213" customHeight="1" thickBot="1" x14ac:dyDescent="0.3">
      <c r="A25" s="17" t="s">
        <v>86</v>
      </c>
      <c r="B25" s="18" t="s">
        <v>151</v>
      </c>
      <c r="C25" s="29"/>
      <c r="D25" s="13">
        <v>0.9</v>
      </c>
      <c r="E25" s="36" t="s">
        <v>150</v>
      </c>
      <c r="F25" s="34"/>
      <c r="G25" s="34"/>
      <c r="H25" s="34"/>
      <c r="I25" s="35"/>
    </row>
    <row r="30" spans="1:9" x14ac:dyDescent="0.25">
      <c r="A30" s="62" t="s">
        <v>152</v>
      </c>
    </row>
    <row r="31" spans="1:9" x14ac:dyDescent="0.25">
      <c r="A31" s="62" t="s">
        <v>153</v>
      </c>
    </row>
  </sheetData>
  <mergeCells count="14">
    <mergeCell ref="C18:I18"/>
    <mergeCell ref="C19:I19"/>
    <mergeCell ref="E20:I20"/>
    <mergeCell ref="B1:B2"/>
    <mergeCell ref="C1:I2"/>
    <mergeCell ref="C3:I3"/>
    <mergeCell ref="E5:G5"/>
    <mergeCell ref="A15:I15"/>
    <mergeCell ref="C17:I17"/>
    <mergeCell ref="E24:I24"/>
    <mergeCell ref="E25:I25"/>
    <mergeCell ref="E21:I21"/>
    <mergeCell ref="E22:I22"/>
    <mergeCell ref="E23:I23"/>
  </mergeCells>
  <conditionalFormatting sqref="D21:D25">
    <cfRule type="cellIs" priority="4" operator="between">
      <formula>0.75</formula>
      <formula>1</formula>
    </cfRule>
    <cfRule type="cellIs" dxfId="11" priority="5" operator="between">
      <formula>0.5</formula>
      <formula>0.75</formula>
    </cfRule>
    <cfRule type="cellIs" dxfId="10" priority="6" operator="between">
      <formula>0</formula>
      <formula>0.49</formula>
    </cfRule>
    <cfRule type="cellIs" dxfId="9" priority="11" operator="between">
      <formula>0.76</formula>
      <formula>1</formula>
    </cfRule>
    <cfRule type="cellIs" dxfId="8" priority="12" operator="between">
      <formula>0.51</formula>
      <formula>0.75</formula>
    </cfRule>
    <cfRule type="cellIs" dxfId="7" priority="13" operator="between">
      <formula>0.26</formula>
      <formula>0.5</formula>
    </cfRule>
  </conditionalFormatting>
  <conditionalFormatting sqref="I5">
    <cfRule type="cellIs" dxfId="6" priority="1" operator="between">
      <formula>0.75</formula>
      <formula>1</formula>
    </cfRule>
    <cfRule type="cellIs" dxfId="5" priority="2" operator="between">
      <formula>0.5</formula>
      <formula>0.75</formula>
    </cfRule>
    <cfRule type="cellIs" dxfId="4" priority="3" operator="between">
      <formula>0</formula>
      <formula>0.49</formula>
    </cfRule>
    <cfRule type="cellIs" priority="7" operator="between">
      <formula>0.76</formula>
      <formula>1</formula>
    </cfRule>
    <cfRule type="cellIs" dxfId="3" priority="8" operator="between">
      <formula>0.51</formula>
      <formula>0.75</formula>
    </cfRule>
    <cfRule type="cellIs" dxfId="2" priority="9" operator="between">
      <formula>0.26</formula>
      <formula>0.5</formula>
    </cfRule>
    <cfRule type="cellIs" dxfId="1" priority="10" operator="between">
      <formula>0</formula>
      <formula>0.25</formula>
    </cfRule>
  </conditionalFormatting>
  <dataValidations count="3">
    <dataValidation type="list" allowBlank="1" showInputMessage="1" showErrorMessage="1" sqref="B17">
      <formula1>"Si,En proceso,No"</formula1>
    </dataValidation>
    <dataValidation allowBlank="1" showInputMessage="1" showErrorMessage="1" prompt="Celda formulada, información proveniente de la pestaña de deficiencias." sqref="B20"/>
    <dataValidation type="list" allowBlank="1" showInputMessage="1" showErrorMessage="1" sqref="B18:B19">
      <formula1>"Si, No"</formula1>
    </dataValidation>
  </dataValidations>
  <pageMargins left="0.7" right="0.7" top="0.75" bottom="0.75" header="0.3" footer="0.3"/>
  <pageSetup orientation="portrait" verticalDpi="0" r:id="rId1"/>
  <drawing r:id="rId2"/>
  <extLst>
    <ext xmlns:x14="http://schemas.microsoft.com/office/spreadsheetml/2009/9/main" uri="{78C0D931-6437-407d-A8EE-F0AAD7539E65}">
      <x14:conditionalFormattings>
        <x14:conditionalFormatting xmlns:xm="http://schemas.microsoft.com/office/excel/2006/main">
          <x14:cfRule type="cellIs" priority="14" operator="between" id="{2363AAEC-7BEA-4527-AD91-A2E43F05E44D}">
            <xm:f>0</xm:f>
            <xm:f>'C:\Users\dell\Desktop\cesar\HISTORICOS\[2020-04-22_Formato_informe_sci_parametrizado_final.xlsx]Analisis de Resultados'!#REF!</xm:f>
            <x14:dxf>
              <fill>
                <patternFill>
                  <bgColor rgb="FFFF0000"/>
                </patternFill>
              </fill>
            </x14:dxf>
          </x14:cfRule>
          <xm:sqref>D21:D25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workbookViewId="0">
      <selection activeCell="F2" sqref="F2"/>
    </sheetView>
  </sheetViews>
  <sheetFormatPr baseColWidth="10" defaultColWidth="11.42578125" defaultRowHeight="15" x14ac:dyDescent="0.25"/>
  <cols>
    <col min="2" max="2" width="31" bestFit="1" customWidth="1"/>
    <col min="3" max="3" width="17.140625" customWidth="1"/>
    <col min="5" max="5" width="15.140625" customWidth="1"/>
    <col min="10" max="10" width="15.7109375" customWidth="1"/>
    <col min="11" max="11" width="12" bestFit="1" customWidth="1"/>
  </cols>
  <sheetData>
    <row r="1" spans="1:11" ht="84.75" customHeight="1" x14ac:dyDescent="0.25">
      <c r="A1" s="1" t="s">
        <v>2</v>
      </c>
      <c r="B1" s="1" t="s">
        <v>0</v>
      </c>
      <c r="C1" s="2" t="s">
        <v>1</v>
      </c>
      <c r="D1" s="3" t="s">
        <v>3</v>
      </c>
      <c r="E1" s="3" t="s">
        <v>4</v>
      </c>
      <c r="F1" s="3" t="s">
        <v>87</v>
      </c>
      <c r="G1" s="4" t="s">
        <v>88</v>
      </c>
      <c r="H1" s="4" t="s">
        <v>89</v>
      </c>
      <c r="I1" s="4" t="s">
        <v>73</v>
      </c>
      <c r="J1" s="4" t="s">
        <v>90</v>
      </c>
      <c r="K1" s="4" t="s">
        <v>91</v>
      </c>
    </row>
    <row r="2" spans="1:11" x14ac:dyDescent="0.25">
      <c r="A2" s="5" t="s">
        <v>92</v>
      </c>
      <c r="B2" s="5" t="e">
        <f>+VLOOKUP(A2,#REF!,3,0)</f>
        <v>#REF!</v>
      </c>
      <c r="C2" s="5" t="s">
        <v>6</v>
      </c>
      <c r="D2" s="5" t="s">
        <v>7</v>
      </c>
      <c r="E2" s="5" t="s">
        <v>8</v>
      </c>
      <c r="F2" s="5" t="e">
        <f>+VLOOKUP(A2,#REF!,9,0)</f>
        <v>#REF!</v>
      </c>
      <c r="G2" s="5" t="e">
        <f>+VLOOKUP(A2,#REF!,12,0)</f>
        <v>#REF!</v>
      </c>
      <c r="H2" s="5" t="e">
        <f t="shared" ref="H2:H45" si="0">+_xlfn.RANK.EQ(G2,$G$2:$G$45,1)</f>
        <v>#REF!</v>
      </c>
      <c r="I2" s="5" t="e">
        <f>+IF(VLOOKUP(A2,#REF!,7,0)="","",VLOOKUP(A2,#REF!,7,0))</f>
        <v>#REF!</v>
      </c>
      <c r="J2" s="6" t="e">
        <f>+IF(I2="Si",1,IF(I2="En proceso",0.5,0))</f>
        <v>#REF!</v>
      </c>
      <c r="K2" s="7" t="e">
        <f t="shared" ref="K2:K45" si="1">+AVERAGEIF($B$2:$B$45,B2,$J$2:$J$45)</f>
        <v>#REF!</v>
      </c>
    </row>
    <row r="3" spans="1:11" x14ac:dyDescent="0.25">
      <c r="A3" s="5" t="s">
        <v>93</v>
      </c>
      <c r="B3" s="5" t="s">
        <v>5</v>
      </c>
      <c r="C3" s="5" t="s">
        <v>6</v>
      </c>
      <c r="D3" s="5" t="s">
        <v>9</v>
      </c>
      <c r="E3" s="5" t="s">
        <v>10</v>
      </c>
      <c r="F3" s="5" t="e">
        <f>+VLOOKUP(A3,#REF!,9,0)</f>
        <v>#REF!</v>
      </c>
      <c r="G3" s="5" t="e">
        <f>+VLOOKUP(A3,#REF!,12,0)</f>
        <v>#REF!</v>
      </c>
      <c r="H3" s="5" t="e">
        <f t="shared" si="0"/>
        <v>#REF!</v>
      </c>
      <c r="I3" s="5" t="e">
        <f>+IF(VLOOKUP(A3,#REF!,7,0)="","",VLOOKUP(A3,#REF!,7,0))</f>
        <v>#REF!</v>
      </c>
      <c r="J3" s="6" t="e">
        <f t="shared" ref="J3:J45" si="2">+IF(I3="Si",1,IF(I3="En proceso",0.5,0))</f>
        <v>#REF!</v>
      </c>
      <c r="K3" s="7" t="e">
        <f t="shared" si="1"/>
        <v>#REF!</v>
      </c>
    </row>
    <row r="4" spans="1:11" x14ac:dyDescent="0.25">
      <c r="A4" s="5" t="s">
        <v>94</v>
      </c>
      <c r="B4" s="5" t="s">
        <v>5</v>
      </c>
      <c r="C4" s="5" t="s">
        <v>6</v>
      </c>
      <c r="D4" s="5" t="s">
        <v>12</v>
      </c>
      <c r="E4" s="5" t="s">
        <v>13</v>
      </c>
      <c r="F4" s="5" t="e">
        <f>+VLOOKUP(A4,#REF!,9,0)</f>
        <v>#REF!</v>
      </c>
      <c r="G4" s="5" t="e">
        <f>+VLOOKUP(A4,#REF!,12,0)</f>
        <v>#REF!</v>
      </c>
      <c r="H4" s="5" t="e">
        <f t="shared" si="0"/>
        <v>#REF!</v>
      </c>
      <c r="I4" s="5" t="e">
        <f>+IF(VLOOKUP(A4,#REF!,7,0)="","",VLOOKUP(A4,#REF!,7,0))</f>
        <v>#REF!</v>
      </c>
      <c r="J4" s="6" t="e">
        <f t="shared" si="2"/>
        <v>#REF!</v>
      </c>
      <c r="K4" s="7" t="e">
        <f t="shared" si="1"/>
        <v>#REF!</v>
      </c>
    </row>
    <row r="5" spans="1:11" x14ac:dyDescent="0.25">
      <c r="A5" s="5" t="s">
        <v>95</v>
      </c>
      <c r="B5" s="5" t="s">
        <v>5</v>
      </c>
      <c r="C5" s="5" t="s">
        <v>6</v>
      </c>
      <c r="D5" s="5" t="s">
        <v>14</v>
      </c>
      <c r="E5" s="5" t="s">
        <v>15</v>
      </c>
      <c r="F5" s="5" t="e">
        <f>+VLOOKUP(A5,#REF!,9,0)</f>
        <v>#REF!</v>
      </c>
      <c r="G5" s="5" t="e">
        <f>+VLOOKUP(A5,#REF!,12,0)</f>
        <v>#REF!</v>
      </c>
      <c r="H5" s="5" t="e">
        <f t="shared" si="0"/>
        <v>#REF!</v>
      </c>
      <c r="I5" s="5" t="e">
        <f>+IF(VLOOKUP(A5,#REF!,7,0)="","",VLOOKUP(A5,#REF!,7,0))</f>
        <v>#REF!</v>
      </c>
      <c r="J5" s="6" t="e">
        <f t="shared" si="2"/>
        <v>#REF!</v>
      </c>
      <c r="K5" s="7" t="e">
        <f t="shared" si="1"/>
        <v>#REF!</v>
      </c>
    </row>
    <row r="6" spans="1:11" x14ac:dyDescent="0.25">
      <c r="A6" s="5" t="s">
        <v>96</v>
      </c>
      <c r="B6" s="5" t="s">
        <v>5</v>
      </c>
      <c r="C6" s="5" t="s">
        <v>6</v>
      </c>
      <c r="D6" s="5" t="s">
        <v>16</v>
      </c>
      <c r="E6" s="5" t="s">
        <v>17</v>
      </c>
      <c r="F6" s="5" t="e">
        <f>+VLOOKUP(A6,#REF!,9,0)</f>
        <v>#REF!</v>
      </c>
      <c r="G6" s="5" t="e">
        <f>+VLOOKUP(A6,#REF!,12,0)</f>
        <v>#REF!</v>
      </c>
      <c r="H6" s="5" t="e">
        <f t="shared" si="0"/>
        <v>#REF!</v>
      </c>
      <c r="I6" s="5" t="e">
        <f>+IF(VLOOKUP(A6,#REF!,7,0)="","",VLOOKUP(A6,#REF!,7,0))</f>
        <v>#REF!</v>
      </c>
      <c r="J6" s="6" t="e">
        <f t="shared" si="2"/>
        <v>#REF!</v>
      </c>
      <c r="K6" s="7" t="e">
        <f t="shared" si="1"/>
        <v>#REF!</v>
      </c>
    </row>
    <row r="7" spans="1:11" x14ac:dyDescent="0.25">
      <c r="A7" s="5" t="s">
        <v>97</v>
      </c>
      <c r="B7" s="5" t="s">
        <v>5</v>
      </c>
      <c r="C7" s="5" t="s">
        <v>6</v>
      </c>
      <c r="D7" s="5" t="s">
        <v>18</v>
      </c>
      <c r="E7" s="5" t="s">
        <v>19</v>
      </c>
      <c r="F7" s="5" t="e">
        <f>+VLOOKUP(A7,#REF!,9,0)</f>
        <v>#REF!</v>
      </c>
      <c r="G7" s="5" t="e">
        <f>+VLOOKUP(A7,#REF!,12,0)</f>
        <v>#REF!</v>
      </c>
      <c r="H7" s="5" t="e">
        <f t="shared" si="0"/>
        <v>#REF!</v>
      </c>
      <c r="I7" s="5" t="e">
        <f>+IF(VLOOKUP(A7,#REF!,7,0)="","",VLOOKUP(A7,#REF!,7,0))</f>
        <v>#REF!</v>
      </c>
      <c r="J7" s="6" t="e">
        <f t="shared" si="2"/>
        <v>#REF!</v>
      </c>
      <c r="K7" s="7" t="e">
        <f t="shared" si="1"/>
        <v>#REF!</v>
      </c>
    </row>
    <row r="8" spans="1:11" x14ac:dyDescent="0.25">
      <c r="A8" s="5" t="s">
        <v>98</v>
      </c>
      <c r="B8" s="5" t="s">
        <v>5</v>
      </c>
      <c r="C8" s="5" t="s">
        <v>6</v>
      </c>
      <c r="D8" s="5" t="s">
        <v>20</v>
      </c>
      <c r="E8" s="5" t="s">
        <v>21</v>
      </c>
      <c r="F8" s="5" t="e">
        <f>+VLOOKUP(A8,#REF!,9,0)</f>
        <v>#REF!</v>
      </c>
      <c r="G8" s="5" t="e">
        <f>+VLOOKUP(A8,#REF!,12,0)</f>
        <v>#REF!</v>
      </c>
      <c r="H8" s="5" t="e">
        <f t="shared" si="0"/>
        <v>#REF!</v>
      </c>
      <c r="I8" s="5" t="e">
        <f>+IF(VLOOKUP(A8,#REF!,7,0)="","",VLOOKUP(A8,#REF!,7,0))</f>
        <v>#REF!</v>
      </c>
      <c r="J8" s="6" t="e">
        <f t="shared" si="2"/>
        <v>#REF!</v>
      </c>
      <c r="K8" s="7" t="e">
        <f t="shared" si="1"/>
        <v>#REF!</v>
      </c>
    </row>
    <row r="9" spans="1:11" x14ac:dyDescent="0.25">
      <c r="A9" s="5" t="s">
        <v>99</v>
      </c>
      <c r="B9" s="5" t="s">
        <v>5</v>
      </c>
      <c r="C9" s="5" t="s">
        <v>6</v>
      </c>
      <c r="D9" s="5" t="s">
        <v>22</v>
      </c>
      <c r="E9" s="5" t="s">
        <v>23</v>
      </c>
      <c r="F9" s="5" t="e">
        <f>+VLOOKUP(A9,#REF!,9,0)</f>
        <v>#REF!</v>
      </c>
      <c r="G9" s="5" t="e">
        <f>+VLOOKUP(A9,#REF!,12,0)</f>
        <v>#REF!</v>
      </c>
      <c r="H9" s="5" t="e">
        <f t="shared" si="0"/>
        <v>#REF!</v>
      </c>
      <c r="I9" s="5" t="e">
        <f>+IF(VLOOKUP(A9,#REF!,7,0)="","",VLOOKUP(A9,#REF!,7,0))</f>
        <v>#REF!</v>
      </c>
      <c r="J9" s="6" t="e">
        <f t="shared" si="2"/>
        <v>#REF!</v>
      </c>
      <c r="K9" s="7" t="e">
        <f t="shared" si="1"/>
        <v>#REF!</v>
      </c>
    </row>
    <row r="10" spans="1:11" x14ac:dyDescent="0.25">
      <c r="A10" s="5" t="s">
        <v>100</v>
      </c>
      <c r="B10" s="5" t="s">
        <v>5</v>
      </c>
      <c r="C10" s="5" t="s">
        <v>6</v>
      </c>
      <c r="D10" s="5" t="s">
        <v>24</v>
      </c>
      <c r="E10" s="5" t="s">
        <v>25</v>
      </c>
      <c r="F10" s="5" t="e">
        <f>+VLOOKUP(A10,#REF!,9,0)</f>
        <v>#REF!</v>
      </c>
      <c r="G10" s="5" t="e">
        <f>+VLOOKUP(A10,#REF!,12,0)</f>
        <v>#REF!</v>
      </c>
      <c r="H10" s="5" t="e">
        <f t="shared" si="0"/>
        <v>#REF!</v>
      </c>
      <c r="I10" s="5" t="e">
        <f>+IF(VLOOKUP(A10,#REF!,7,0)="","",VLOOKUP(A10,#REF!,7,0))</f>
        <v>#REF!</v>
      </c>
      <c r="J10" s="6" t="e">
        <f t="shared" si="2"/>
        <v>#REF!</v>
      </c>
      <c r="K10" s="7" t="e">
        <f t="shared" si="1"/>
        <v>#REF!</v>
      </c>
    </row>
    <row r="11" spans="1:11" x14ac:dyDescent="0.25">
      <c r="A11" s="5" t="s">
        <v>101</v>
      </c>
      <c r="B11" s="5" t="s">
        <v>5</v>
      </c>
      <c r="C11" s="5" t="s">
        <v>6</v>
      </c>
      <c r="D11" s="5" t="s">
        <v>26</v>
      </c>
      <c r="E11" s="5" t="s">
        <v>27</v>
      </c>
      <c r="F11" s="5" t="e">
        <f>+VLOOKUP(A11,#REF!,9,0)</f>
        <v>#REF!</v>
      </c>
      <c r="G11" s="5" t="e">
        <f>+VLOOKUP(A11,#REF!,12,0)</f>
        <v>#REF!</v>
      </c>
      <c r="H11" s="5" t="e">
        <f t="shared" si="0"/>
        <v>#REF!</v>
      </c>
      <c r="I11" s="5" t="e">
        <f>+IF(VLOOKUP(A11,#REF!,7,0)="","",VLOOKUP(A11,#REF!,7,0))</f>
        <v>#REF!</v>
      </c>
      <c r="J11" s="6" t="e">
        <f t="shared" si="2"/>
        <v>#REF!</v>
      </c>
      <c r="K11" s="7" t="e">
        <f t="shared" si="1"/>
        <v>#REF!</v>
      </c>
    </row>
    <row r="12" spans="1:11" x14ac:dyDescent="0.25">
      <c r="A12" s="5" t="s">
        <v>102</v>
      </c>
      <c r="B12" s="5" t="s">
        <v>5</v>
      </c>
      <c r="C12" s="5" t="s">
        <v>6</v>
      </c>
      <c r="D12" s="5" t="s">
        <v>28</v>
      </c>
      <c r="E12" s="5" t="s">
        <v>29</v>
      </c>
      <c r="F12" s="5" t="e">
        <f>+VLOOKUP(A12,#REF!,9,0)</f>
        <v>#REF!</v>
      </c>
      <c r="G12" s="5" t="e">
        <f>+VLOOKUP(A12,#REF!,12,0)</f>
        <v>#REF!</v>
      </c>
      <c r="H12" s="5" t="e">
        <f t="shared" si="0"/>
        <v>#REF!</v>
      </c>
      <c r="I12" s="5" t="e">
        <f>+IF(VLOOKUP(A12,#REF!,7,0)="","",VLOOKUP(A12,#REF!,7,0))</f>
        <v>#REF!</v>
      </c>
      <c r="J12" s="6" t="e">
        <f t="shared" si="2"/>
        <v>#REF!</v>
      </c>
      <c r="K12" s="7" t="e">
        <f t="shared" si="1"/>
        <v>#REF!</v>
      </c>
    </row>
    <row r="13" spans="1:11" x14ac:dyDescent="0.25">
      <c r="A13" s="5" t="s">
        <v>103</v>
      </c>
      <c r="B13" s="5" t="s">
        <v>5</v>
      </c>
      <c r="C13" s="5" t="s">
        <v>6</v>
      </c>
      <c r="D13" s="5" t="s">
        <v>30</v>
      </c>
      <c r="E13" s="5" t="s">
        <v>31</v>
      </c>
      <c r="F13" s="5" t="e">
        <f>+VLOOKUP(A13,#REF!,9,0)</f>
        <v>#REF!</v>
      </c>
      <c r="G13" s="5" t="e">
        <f>+VLOOKUP(A13,#REF!,12,0)</f>
        <v>#REF!</v>
      </c>
      <c r="H13" s="5" t="e">
        <f t="shared" si="0"/>
        <v>#REF!</v>
      </c>
      <c r="I13" s="5" t="e">
        <f>+IF(VLOOKUP(A13,#REF!,7,0)="","",VLOOKUP(A13,#REF!,7,0))</f>
        <v>#REF!</v>
      </c>
      <c r="J13" s="6" t="e">
        <f t="shared" si="2"/>
        <v>#REF!</v>
      </c>
      <c r="K13" s="7" t="e">
        <f t="shared" si="1"/>
        <v>#REF!</v>
      </c>
    </row>
    <row r="14" spans="1:11" ht="15" customHeight="1" x14ac:dyDescent="0.25">
      <c r="A14" s="5" t="s">
        <v>104</v>
      </c>
      <c r="B14" s="5" t="e">
        <f>+VLOOKUP(A14,#REF!,3,0)</f>
        <v>#REF!</v>
      </c>
      <c r="C14" s="5" t="s">
        <v>33</v>
      </c>
      <c r="D14" s="5" t="s">
        <v>7</v>
      </c>
      <c r="E14" s="5" t="s">
        <v>105</v>
      </c>
      <c r="F14" s="5" t="e">
        <f>+VLOOKUP(A14,#REF!,9,0)</f>
        <v>#REF!</v>
      </c>
      <c r="G14" s="5" t="e">
        <f>+VLOOKUP(A14,#REF!,12,0)</f>
        <v>#REF!</v>
      </c>
      <c r="H14" s="5" t="e">
        <f t="shared" si="0"/>
        <v>#REF!</v>
      </c>
      <c r="I14" s="5" t="e">
        <f>+IF(VLOOKUP(A14,#REF!,7,0)="","",VLOOKUP(A14,#REF!,7,0))</f>
        <v>#REF!</v>
      </c>
      <c r="J14" s="6" t="e">
        <f t="shared" si="2"/>
        <v>#REF!</v>
      </c>
      <c r="K14" s="7" t="e">
        <f t="shared" si="1"/>
        <v>#REF!</v>
      </c>
    </row>
    <row r="15" spans="1:11" ht="15" customHeight="1" x14ac:dyDescent="0.25">
      <c r="A15" s="5" t="s">
        <v>106</v>
      </c>
      <c r="B15" s="5" t="s">
        <v>32</v>
      </c>
      <c r="C15" s="5" t="s">
        <v>33</v>
      </c>
      <c r="D15" s="5" t="s">
        <v>9</v>
      </c>
      <c r="E15" s="5" t="s">
        <v>107</v>
      </c>
      <c r="F15" s="5" t="e">
        <f>+VLOOKUP(A15,#REF!,9,0)</f>
        <v>#REF!</v>
      </c>
      <c r="G15" s="5" t="e">
        <f>+VLOOKUP(A15,#REF!,12,0)</f>
        <v>#REF!</v>
      </c>
      <c r="H15" s="5" t="e">
        <f t="shared" si="0"/>
        <v>#REF!</v>
      </c>
      <c r="I15" s="5" t="e">
        <f>+IF(VLOOKUP(A15,#REF!,7,0)="","",VLOOKUP(A15,#REF!,7,0))</f>
        <v>#REF!</v>
      </c>
      <c r="J15" s="6" t="e">
        <f t="shared" si="2"/>
        <v>#REF!</v>
      </c>
      <c r="K15" s="7" t="e">
        <f t="shared" si="1"/>
        <v>#REF!</v>
      </c>
    </row>
    <row r="16" spans="1:11" ht="15" customHeight="1" x14ac:dyDescent="0.25">
      <c r="A16" s="5" t="s">
        <v>108</v>
      </c>
      <c r="B16" s="5" t="s">
        <v>32</v>
      </c>
      <c r="C16" s="5" t="s">
        <v>33</v>
      </c>
      <c r="D16" s="5" t="s">
        <v>12</v>
      </c>
      <c r="E16" s="5" t="s">
        <v>109</v>
      </c>
      <c r="F16" s="5" t="e">
        <f>+VLOOKUP(A16,#REF!,9,0)</f>
        <v>#REF!</v>
      </c>
      <c r="G16" s="5" t="e">
        <f>+VLOOKUP(A16,#REF!,12,0)</f>
        <v>#REF!</v>
      </c>
      <c r="H16" s="5" t="e">
        <f t="shared" si="0"/>
        <v>#REF!</v>
      </c>
      <c r="I16" s="5" t="e">
        <f>+IF(VLOOKUP(A16,#REF!,7,0)="","",VLOOKUP(A16,#REF!,7,0))</f>
        <v>#REF!</v>
      </c>
      <c r="J16" s="6" t="e">
        <f t="shared" si="2"/>
        <v>#REF!</v>
      </c>
      <c r="K16" s="7" t="e">
        <f t="shared" si="1"/>
        <v>#REF!</v>
      </c>
    </row>
    <row r="17" spans="1:11" ht="15.75" customHeight="1" x14ac:dyDescent="0.25">
      <c r="A17" s="5" t="s">
        <v>110</v>
      </c>
      <c r="B17" s="5" t="s">
        <v>32</v>
      </c>
      <c r="C17" s="5" t="s">
        <v>33</v>
      </c>
      <c r="D17" s="5" t="s">
        <v>14</v>
      </c>
      <c r="E17" s="5" t="s">
        <v>34</v>
      </c>
      <c r="F17" s="5" t="e">
        <f>+VLOOKUP(A17,#REF!,9,0)</f>
        <v>#REF!</v>
      </c>
      <c r="G17" s="5" t="e">
        <f>+VLOOKUP(A17,#REF!,12,0)</f>
        <v>#REF!</v>
      </c>
      <c r="H17" s="5" t="e">
        <f t="shared" si="0"/>
        <v>#REF!</v>
      </c>
      <c r="I17" s="5" t="e">
        <f>+IF(VLOOKUP(A17,#REF!,7,0)="","",VLOOKUP(A17,#REF!,7,0))</f>
        <v>#REF!</v>
      </c>
      <c r="J17" s="6" t="e">
        <f t="shared" si="2"/>
        <v>#REF!</v>
      </c>
      <c r="K17" s="7" t="e">
        <f t="shared" si="1"/>
        <v>#REF!</v>
      </c>
    </row>
    <row r="18" spans="1:11" ht="15" customHeight="1" x14ac:dyDescent="0.25">
      <c r="A18" s="5" t="s">
        <v>111</v>
      </c>
      <c r="B18" s="5" t="s">
        <v>32</v>
      </c>
      <c r="C18" s="5" t="s">
        <v>45</v>
      </c>
      <c r="D18" s="5" t="s">
        <v>7</v>
      </c>
      <c r="E18" s="5" t="s">
        <v>36</v>
      </c>
      <c r="F18" s="5" t="e">
        <f>+VLOOKUP(A18,#REF!,9,0)</f>
        <v>#REF!</v>
      </c>
      <c r="G18" s="5" t="e">
        <f>+VLOOKUP(A18,#REF!,12,0)</f>
        <v>#REF!</v>
      </c>
      <c r="H18" s="5" t="e">
        <f t="shared" si="0"/>
        <v>#REF!</v>
      </c>
      <c r="I18" s="5" t="e">
        <f>+IF(VLOOKUP(A18,#REF!,7,0)="","",VLOOKUP(A18,#REF!,7,0))</f>
        <v>#REF!</v>
      </c>
      <c r="J18" s="6" t="e">
        <f t="shared" si="2"/>
        <v>#REF!</v>
      </c>
      <c r="K18" s="7" t="e">
        <f t="shared" si="1"/>
        <v>#REF!</v>
      </c>
    </row>
    <row r="19" spans="1:11" ht="15" customHeight="1" x14ac:dyDescent="0.25">
      <c r="A19" s="5" t="s">
        <v>112</v>
      </c>
      <c r="B19" s="5" t="s">
        <v>32</v>
      </c>
      <c r="C19" s="5" t="s">
        <v>45</v>
      </c>
      <c r="D19" s="5" t="s">
        <v>9</v>
      </c>
      <c r="E19" s="5" t="s">
        <v>37</v>
      </c>
      <c r="F19" s="5" t="e">
        <f>+VLOOKUP(A19,#REF!,9,0)</f>
        <v>#REF!</v>
      </c>
      <c r="G19" s="5" t="e">
        <f>+VLOOKUP(A19,#REF!,12,0)</f>
        <v>#REF!</v>
      </c>
      <c r="H19" s="5" t="e">
        <f t="shared" si="0"/>
        <v>#REF!</v>
      </c>
      <c r="I19" s="5" t="e">
        <f>+IF(VLOOKUP(A19,#REF!,7,0)="","",VLOOKUP(A19,#REF!,7,0))</f>
        <v>#REF!</v>
      </c>
      <c r="J19" s="6" t="e">
        <f t="shared" si="2"/>
        <v>#REF!</v>
      </c>
      <c r="K19" s="7" t="e">
        <f t="shared" si="1"/>
        <v>#REF!</v>
      </c>
    </row>
    <row r="20" spans="1:11" ht="15" customHeight="1" x14ac:dyDescent="0.25">
      <c r="A20" s="5" t="s">
        <v>113</v>
      </c>
      <c r="B20" s="5" t="s">
        <v>32</v>
      </c>
      <c r="C20" s="5" t="s">
        <v>45</v>
      </c>
      <c r="D20" s="5" t="s">
        <v>12</v>
      </c>
      <c r="E20" s="5" t="s">
        <v>38</v>
      </c>
      <c r="F20" s="5" t="e">
        <f>+VLOOKUP(A20,#REF!,9,0)</f>
        <v>#REF!</v>
      </c>
      <c r="G20" s="5" t="e">
        <f>+VLOOKUP(A20,#REF!,12,0)</f>
        <v>#REF!</v>
      </c>
      <c r="H20" s="5" t="e">
        <f t="shared" si="0"/>
        <v>#REF!</v>
      </c>
      <c r="I20" s="5" t="e">
        <f>+IF(VLOOKUP(A20,#REF!,7,0)="","",VLOOKUP(A20,#REF!,7,0))</f>
        <v>#REF!</v>
      </c>
      <c r="J20" s="6" t="e">
        <f t="shared" si="2"/>
        <v>#REF!</v>
      </c>
      <c r="K20" s="7" t="e">
        <f t="shared" si="1"/>
        <v>#REF!</v>
      </c>
    </row>
    <row r="21" spans="1:11" ht="15.75" customHeight="1" x14ac:dyDescent="0.25">
      <c r="A21" s="5" t="s">
        <v>114</v>
      </c>
      <c r="B21" s="5" t="s">
        <v>32</v>
      </c>
      <c r="C21" s="5" t="s">
        <v>45</v>
      </c>
      <c r="D21" s="5" t="s">
        <v>7</v>
      </c>
      <c r="E21" s="5" t="s">
        <v>40</v>
      </c>
      <c r="F21" s="5" t="e">
        <f>+VLOOKUP(A21,#REF!,9,0)</f>
        <v>#REF!</v>
      </c>
      <c r="G21" s="5" t="e">
        <f>+VLOOKUP(A21,#REF!,12,0)</f>
        <v>#REF!</v>
      </c>
      <c r="H21" s="5" t="e">
        <f t="shared" si="0"/>
        <v>#REF!</v>
      </c>
      <c r="I21" s="5" t="e">
        <f>+IF(VLOOKUP(A21,#REF!,7,0)="","",VLOOKUP(A21,#REF!,7,0))</f>
        <v>#REF!</v>
      </c>
      <c r="J21" s="6" t="e">
        <f t="shared" si="2"/>
        <v>#REF!</v>
      </c>
      <c r="K21" s="7" t="e">
        <f t="shared" si="1"/>
        <v>#REF!</v>
      </c>
    </row>
    <row r="22" spans="1:11" ht="15" customHeight="1" x14ac:dyDescent="0.25">
      <c r="A22" s="5" t="s">
        <v>115</v>
      </c>
      <c r="B22" s="5" t="s">
        <v>32</v>
      </c>
      <c r="C22" s="5" t="s">
        <v>52</v>
      </c>
      <c r="D22" s="5" t="s">
        <v>9</v>
      </c>
      <c r="E22" s="5" t="s">
        <v>41</v>
      </c>
      <c r="F22" s="5" t="e">
        <f>+VLOOKUP(A22,#REF!,9,0)</f>
        <v>#REF!</v>
      </c>
      <c r="G22" s="5" t="e">
        <f>+VLOOKUP(A22,#REF!,12,0)</f>
        <v>#REF!</v>
      </c>
      <c r="H22" s="5" t="e">
        <f t="shared" si="0"/>
        <v>#REF!</v>
      </c>
      <c r="I22" s="5" t="e">
        <f>+IF(VLOOKUP(A22,#REF!,7,0)="","",VLOOKUP(A22,#REF!,7,0))</f>
        <v>#REF!</v>
      </c>
      <c r="J22" s="6" t="e">
        <f t="shared" si="2"/>
        <v>#REF!</v>
      </c>
      <c r="K22" s="7" t="e">
        <f t="shared" si="1"/>
        <v>#REF!</v>
      </c>
    </row>
    <row r="23" spans="1:11" ht="15" customHeight="1" x14ac:dyDescent="0.25">
      <c r="A23" s="5" t="s">
        <v>116</v>
      </c>
      <c r="B23" s="5" t="s">
        <v>32</v>
      </c>
      <c r="C23" s="5" t="s">
        <v>52</v>
      </c>
      <c r="D23" s="5" t="s">
        <v>12</v>
      </c>
      <c r="E23" s="5" t="s">
        <v>43</v>
      </c>
      <c r="F23" s="5" t="e">
        <f>+VLOOKUP(A23,#REF!,9,0)</f>
        <v>#REF!</v>
      </c>
      <c r="G23" s="5" t="e">
        <f>+VLOOKUP(A23,#REF!,12,0)</f>
        <v>#REF!</v>
      </c>
      <c r="H23" s="5" t="e">
        <f t="shared" si="0"/>
        <v>#REF!</v>
      </c>
      <c r="I23" s="5" t="e">
        <f>+IF(VLOOKUP(A23,#REF!,7,0)="","",VLOOKUP(A23,#REF!,7,0))</f>
        <v>#REF!</v>
      </c>
      <c r="J23" s="6" t="e">
        <f t="shared" si="2"/>
        <v>#REF!</v>
      </c>
      <c r="K23" s="7" t="e">
        <f t="shared" si="1"/>
        <v>#REF!</v>
      </c>
    </row>
    <row r="24" spans="1:11" ht="15" customHeight="1" x14ac:dyDescent="0.25">
      <c r="A24" s="5" t="s">
        <v>117</v>
      </c>
      <c r="B24" s="5" t="e">
        <f>+VLOOKUP(A24,#REF!,3,0)</f>
        <v>#REF!</v>
      </c>
      <c r="C24" s="5" t="s">
        <v>52</v>
      </c>
      <c r="D24" s="5" t="s">
        <v>7</v>
      </c>
      <c r="E24" s="5" t="s">
        <v>46</v>
      </c>
      <c r="F24" s="5" t="e">
        <f>+VLOOKUP(A24,#REF!,9,0)</f>
        <v>#REF!</v>
      </c>
      <c r="G24" s="5" t="e">
        <f>+VLOOKUP(A24,#REF!,12,0)</f>
        <v>#REF!</v>
      </c>
      <c r="H24" s="5" t="e">
        <f t="shared" si="0"/>
        <v>#REF!</v>
      </c>
      <c r="I24" s="5" t="e">
        <f>+IF(VLOOKUP(A24,#REF!,7,0)="","",VLOOKUP(A24,#REF!,7,0))</f>
        <v>#REF!</v>
      </c>
      <c r="J24" s="6" t="e">
        <f t="shared" si="2"/>
        <v>#REF!</v>
      </c>
      <c r="K24" s="7" t="e">
        <f t="shared" si="1"/>
        <v>#REF!</v>
      </c>
    </row>
    <row r="25" spans="1:11" ht="15" customHeight="1" x14ac:dyDescent="0.25">
      <c r="A25" s="5" t="s">
        <v>118</v>
      </c>
      <c r="B25" s="5" t="s">
        <v>44</v>
      </c>
      <c r="C25" s="5" t="s">
        <v>52</v>
      </c>
      <c r="D25" s="5" t="s">
        <v>9</v>
      </c>
      <c r="E25" s="5" t="s">
        <v>47</v>
      </c>
      <c r="F25" s="5" t="e">
        <f>+VLOOKUP(A25,#REF!,9,0)</f>
        <v>#REF!</v>
      </c>
      <c r="G25" s="5" t="e">
        <f>+VLOOKUP(A25,#REF!,12,0)</f>
        <v>#REF!</v>
      </c>
      <c r="H25" s="5" t="e">
        <f t="shared" si="0"/>
        <v>#REF!</v>
      </c>
      <c r="I25" s="5" t="e">
        <f>+IF(VLOOKUP(A25,#REF!,7,0)="","",VLOOKUP(A25,#REF!,7,0))</f>
        <v>#REF!</v>
      </c>
      <c r="J25" s="6" t="e">
        <f t="shared" si="2"/>
        <v>#REF!</v>
      </c>
      <c r="K25" s="7" t="e">
        <f t="shared" si="1"/>
        <v>#REF!</v>
      </c>
    </row>
    <row r="26" spans="1:11" ht="15" customHeight="1" x14ac:dyDescent="0.25">
      <c r="A26" s="5" t="s">
        <v>119</v>
      </c>
      <c r="B26" s="5" t="s">
        <v>44</v>
      </c>
      <c r="C26" s="5" t="s">
        <v>52</v>
      </c>
      <c r="D26" s="5" t="s">
        <v>12</v>
      </c>
      <c r="E26" s="5" t="s">
        <v>48</v>
      </c>
      <c r="F26" s="5" t="e">
        <f>+VLOOKUP(A26,#REF!,9,0)</f>
        <v>#REF!</v>
      </c>
      <c r="G26" s="5" t="e">
        <f>+VLOOKUP(A26,#REF!,12,0)</f>
        <v>#REF!</v>
      </c>
      <c r="H26" s="5" t="e">
        <f t="shared" si="0"/>
        <v>#REF!</v>
      </c>
      <c r="I26" s="5" t="e">
        <f>+IF(VLOOKUP(A26,#REF!,7,0)="","",VLOOKUP(A26,#REF!,7,0))</f>
        <v>#REF!</v>
      </c>
      <c r="J26" s="6" t="e">
        <f t="shared" si="2"/>
        <v>#REF!</v>
      </c>
      <c r="K26" s="7" t="e">
        <f t="shared" si="1"/>
        <v>#REF!</v>
      </c>
    </row>
    <row r="27" spans="1:11" ht="15.75" customHeight="1" x14ac:dyDescent="0.25">
      <c r="A27" s="5" t="s">
        <v>120</v>
      </c>
      <c r="B27" s="5" t="s">
        <v>44</v>
      </c>
      <c r="C27" s="5" t="s">
        <v>52</v>
      </c>
      <c r="D27" s="5" t="s">
        <v>14</v>
      </c>
      <c r="E27" s="5" t="s">
        <v>49</v>
      </c>
      <c r="F27" s="5" t="e">
        <f>+VLOOKUP(A27,#REF!,9,0)</f>
        <v>#REF!</v>
      </c>
      <c r="G27" s="5" t="e">
        <f>+VLOOKUP(A27,#REF!,12,0)</f>
        <v>#REF!</v>
      </c>
      <c r="H27" s="5" t="e">
        <f t="shared" si="0"/>
        <v>#REF!</v>
      </c>
      <c r="I27" s="5" t="e">
        <f>+IF(VLOOKUP(A27,#REF!,7,0)="","",VLOOKUP(A27,#REF!,7,0))</f>
        <v>#REF!</v>
      </c>
      <c r="J27" s="6" t="e">
        <f t="shared" si="2"/>
        <v>#REF!</v>
      </c>
      <c r="K27" s="7" t="e">
        <f t="shared" si="1"/>
        <v>#REF!</v>
      </c>
    </row>
    <row r="28" spans="1:11" ht="15" customHeight="1" x14ac:dyDescent="0.25">
      <c r="A28" s="5" t="s">
        <v>121</v>
      </c>
      <c r="B28" s="5" t="s">
        <v>44</v>
      </c>
      <c r="C28" s="5" t="s">
        <v>61</v>
      </c>
      <c r="D28" s="5" t="s">
        <v>16</v>
      </c>
      <c r="E28" s="5" t="s">
        <v>50</v>
      </c>
      <c r="F28" s="5" t="e">
        <f>+VLOOKUP(A28,#REF!,9,0)</f>
        <v>#REF!</v>
      </c>
      <c r="G28" s="5" t="e">
        <f>+VLOOKUP(A28,#REF!,12,0)</f>
        <v>#REF!</v>
      </c>
      <c r="H28" s="5" t="e">
        <f t="shared" si="0"/>
        <v>#REF!</v>
      </c>
      <c r="I28" s="5" t="e">
        <f>+IF(VLOOKUP(A28,#REF!,7,0)="","",VLOOKUP(A28,#REF!,7,0))</f>
        <v>#REF!</v>
      </c>
      <c r="J28" s="6" t="e">
        <f t="shared" si="2"/>
        <v>#REF!</v>
      </c>
      <c r="K28" s="7" t="e">
        <f t="shared" si="1"/>
        <v>#REF!</v>
      </c>
    </row>
    <row r="29" spans="1:11" ht="15" customHeight="1" x14ac:dyDescent="0.25">
      <c r="A29" s="5" t="s">
        <v>122</v>
      </c>
      <c r="B29" s="5" t="e">
        <f>+VLOOKUP(A29,#REF!,3,0)</f>
        <v>#REF!</v>
      </c>
      <c r="C29" s="5" t="s">
        <v>61</v>
      </c>
      <c r="D29" s="5" t="s">
        <v>7</v>
      </c>
      <c r="E29" s="5" t="s">
        <v>53</v>
      </c>
      <c r="F29" s="5" t="e">
        <f>+VLOOKUP(A29,#REF!,9,0)</f>
        <v>#REF!</v>
      </c>
      <c r="G29" s="5" t="e">
        <f>+VLOOKUP(A29,#REF!,12,0)</f>
        <v>#REF!</v>
      </c>
      <c r="H29" s="5" t="e">
        <f t="shared" si="0"/>
        <v>#REF!</v>
      </c>
      <c r="I29" s="5" t="e">
        <f>+IF(VLOOKUP(A29,#REF!,7,0)="","",VLOOKUP(A29,#REF!,7,0))</f>
        <v>#REF!</v>
      </c>
      <c r="J29" s="6" t="e">
        <f t="shared" si="2"/>
        <v>#REF!</v>
      </c>
      <c r="K29" s="7" t="e">
        <f t="shared" si="1"/>
        <v>#REF!</v>
      </c>
    </row>
    <row r="30" spans="1:11" ht="15" customHeight="1" x14ac:dyDescent="0.25">
      <c r="A30" s="5" t="s">
        <v>123</v>
      </c>
      <c r="B30" s="5" t="s">
        <v>51</v>
      </c>
      <c r="C30" s="5" t="s">
        <v>61</v>
      </c>
      <c r="D30" s="5" t="s">
        <v>9</v>
      </c>
      <c r="E30" s="5" t="s">
        <v>54</v>
      </c>
      <c r="F30" s="5" t="e">
        <f>+VLOOKUP(A30,#REF!,9,0)</f>
        <v>#REF!</v>
      </c>
      <c r="G30" s="5" t="e">
        <f>+VLOOKUP(A30,#REF!,12,0)</f>
        <v>#REF!</v>
      </c>
      <c r="H30" s="5" t="e">
        <f t="shared" si="0"/>
        <v>#REF!</v>
      </c>
      <c r="I30" s="5" t="e">
        <f>+IF(VLOOKUP(A30,#REF!,7,0)="","",VLOOKUP(A30,#REF!,7,0))</f>
        <v>#REF!</v>
      </c>
      <c r="J30" s="6" t="e">
        <f t="shared" si="2"/>
        <v>#REF!</v>
      </c>
      <c r="K30" s="7" t="e">
        <f t="shared" si="1"/>
        <v>#REF!</v>
      </c>
    </row>
    <row r="31" spans="1:11" ht="15.75" customHeight="1" x14ac:dyDescent="0.25">
      <c r="A31" s="5" t="s">
        <v>124</v>
      </c>
      <c r="B31" s="5" t="s">
        <v>51</v>
      </c>
      <c r="C31" s="5" t="s">
        <v>61</v>
      </c>
      <c r="D31" s="5" t="s">
        <v>12</v>
      </c>
      <c r="E31" s="5" t="s">
        <v>55</v>
      </c>
      <c r="F31" s="5" t="e">
        <f>+VLOOKUP(A31,#REF!,9,0)</f>
        <v>#REF!</v>
      </c>
      <c r="G31" s="5" t="e">
        <f>+VLOOKUP(A31,#REF!,12,0)</f>
        <v>#REF!</v>
      </c>
      <c r="H31" s="5" t="e">
        <f t="shared" si="0"/>
        <v>#REF!</v>
      </c>
      <c r="I31" s="5" t="e">
        <f>+IF(VLOOKUP(A31,#REF!,7,0)="","",VLOOKUP(A31,#REF!,7,0))</f>
        <v>#REF!</v>
      </c>
      <c r="J31" s="6" t="e">
        <f t="shared" si="2"/>
        <v>#REF!</v>
      </c>
      <c r="K31" s="7" t="e">
        <f t="shared" si="1"/>
        <v>#REF!</v>
      </c>
    </row>
    <row r="32" spans="1:11" x14ac:dyDescent="0.25">
      <c r="A32" s="5" t="s">
        <v>125</v>
      </c>
      <c r="B32" s="5" t="s">
        <v>51</v>
      </c>
      <c r="C32" s="5" t="s">
        <v>66</v>
      </c>
      <c r="D32" s="5" t="s">
        <v>14</v>
      </c>
      <c r="E32" s="5" t="s">
        <v>56</v>
      </c>
      <c r="F32" s="5" t="e">
        <f>+VLOOKUP(A32,#REF!,9,0)</f>
        <v>#REF!</v>
      </c>
      <c r="G32" s="5" t="e">
        <f>+VLOOKUP(A32,#REF!,12,0)</f>
        <v>#REF!</v>
      </c>
      <c r="H32" s="5" t="e">
        <f t="shared" si="0"/>
        <v>#REF!</v>
      </c>
      <c r="I32" s="5" t="e">
        <f>+IF(VLOOKUP(A32,#REF!,7,0)="","",VLOOKUP(A32,#REF!,7,0))</f>
        <v>#REF!</v>
      </c>
      <c r="J32" s="6" t="e">
        <f t="shared" si="2"/>
        <v>#REF!</v>
      </c>
      <c r="K32" s="7" t="e">
        <f t="shared" si="1"/>
        <v>#REF!</v>
      </c>
    </row>
    <row r="33" spans="1:11" x14ac:dyDescent="0.25">
      <c r="A33" s="5" t="s">
        <v>126</v>
      </c>
      <c r="B33" s="5" t="s">
        <v>51</v>
      </c>
      <c r="C33" s="5" t="s">
        <v>127</v>
      </c>
      <c r="D33" s="5" t="s">
        <v>16</v>
      </c>
      <c r="E33" s="5" t="s">
        <v>57</v>
      </c>
      <c r="F33" s="5" t="e">
        <f>+VLOOKUP(A33,#REF!,9,0)</f>
        <v>#REF!</v>
      </c>
      <c r="G33" s="5" t="e">
        <f>+VLOOKUP(A33,#REF!,12,0)</f>
        <v>#REF!</v>
      </c>
      <c r="H33" s="5" t="e">
        <f t="shared" si="0"/>
        <v>#REF!</v>
      </c>
      <c r="I33" s="5" t="e">
        <f>+IF(VLOOKUP(A33,#REF!,7,0)="","",VLOOKUP(A33,#REF!,7,0))</f>
        <v>#REF!</v>
      </c>
      <c r="J33" s="6" t="e">
        <f t="shared" si="2"/>
        <v>#REF!</v>
      </c>
      <c r="K33" s="7" t="e">
        <f t="shared" si="1"/>
        <v>#REF!</v>
      </c>
    </row>
    <row r="34" spans="1:11" x14ac:dyDescent="0.25">
      <c r="A34" s="5" t="s">
        <v>128</v>
      </c>
      <c r="B34" s="5" t="s">
        <v>51</v>
      </c>
      <c r="C34" s="5" t="s">
        <v>127</v>
      </c>
      <c r="D34" s="5" t="s">
        <v>18</v>
      </c>
      <c r="E34" s="5" t="s">
        <v>58</v>
      </c>
      <c r="F34" s="5" t="e">
        <f>+VLOOKUP(A34,#REF!,9,0)</f>
        <v>#REF!</v>
      </c>
      <c r="G34" s="5" t="e">
        <f>+VLOOKUP(A34,#REF!,12,0)</f>
        <v>#REF!</v>
      </c>
      <c r="H34" s="5" t="e">
        <f t="shared" si="0"/>
        <v>#REF!</v>
      </c>
      <c r="I34" s="5" t="e">
        <f>+IF(VLOOKUP(A34,#REF!,7,0)="","",VLOOKUP(A34,#REF!,7,0))</f>
        <v>#REF!</v>
      </c>
      <c r="J34" s="6" t="e">
        <f t="shared" si="2"/>
        <v>#REF!</v>
      </c>
      <c r="K34" s="7" t="e">
        <f t="shared" si="1"/>
        <v>#REF!</v>
      </c>
    </row>
    <row r="35" spans="1:11" x14ac:dyDescent="0.25">
      <c r="A35" s="5" t="s">
        <v>129</v>
      </c>
      <c r="B35" s="5" t="s">
        <v>51</v>
      </c>
      <c r="C35" s="5" t="s">
        <v>127</v>
      </c>
      <c r="D35" s="5" t="s">
        <v>20</v>
      </c>
      <c r="E35" s="5" t="s">
        <v>59</v>
      </c>
      <c r="F35" s="5" t="e">
        <f>+VLOOKUP(A35,#REF!,9,0)</f>
        <v>#REF!</v>
      </c>
      <c r="G35" s="5" t="e">
        <f>+VLOOKUP(A35,#REF!,12,0)</f>
        <v>#REF!</v>
      </c>
      <c r="H35" s="5" t="e">
        <f t="shared" si="0"/>
        <v>#REF!</v>
      </c>
      <c r="I35" s="5" t="e">
        <f>+IF(VLOOKUP(A35,#REF!,7,0)="","",VLOOKUP(A35,#REF!,7,0))</f>
        <v>#REF!</v>
      </c>
      <c r="J35" s="6" t="e">
        <f t="shared" si="2"/>
        <v>#REF!</v>
      </c>
      <c r="K35" s="7" t="e">
        <f t="shared" si="1"/>
        <v>#REF!</v>
      </c>
    </row>
    <row r="36" spans="1:11" x14ac:dyDescent="0.25">
      <c r="A36" s="5" t="s">
        <v>130</v>
      </c>
      <c r="B36" s="5" t="e">
        <f>+VLOOKUP(A36,#REF!,3,0)</f>
        <v>#REF!</v>
      </c>
      <c r="C36" s="5" t="s">
        <v>127</v>
      </c>
      <c r="D36" s="5" t="s">
        <v>7</v>
      </c>
      <c r="E36" s="5" t="s">
        <v>62</v>
      </c>
      <c r="F36" s="5" t="e">
        <f>+VLOOKUP(A36,#REF!,9,0)</f>
        <v>#REF!</v>
      </c>
      <c r="G36" s="5" t="e">
        <f>+VLOOKUP(A36,#REF!,12,0)</f>
        <v>#REF!</v>
      </c>
      <c r="H36" s="5" t="e">
        <f t="shared" si="0"/>
        <v>#REF!</v>
      </c>
      <c r="I36" s="5" t="e">
        <f>+IF(VLOOKUP(A36,#REF!,7,0)="","",VLOOKUP(A36,#REF!,7,0))</f>
        <v>#REF!</v>
      </c>
      <c r="J36" s="6" t="e">
        <f t="shared" si="2"/>
        <v>#REF!</v>
      </c>
      <c r="K36" s="7" t="e">
        <f t="shared" si="1"/>
        <v>#REF!</v>
      </c>
    </row>
    <row r="37" spans="1:11" x14ac:dyDescent="0.25">
      <c r="A37" s="5" t="s">
        <v>131</v>
      </c>
      <c r="B37" s="5" t="s">
        <v>60</v>
      </c>
      <c r="C37" s="5" t="s">
        <v>127</v>
      </c>
      <c r="D37" s="5" t="s">
        <v>14</v>
      </c>
      <c r="E37" s="5" t="s">
        <v>63</v>
      </c>
      <c r="F37" s="5" t="e">
        <f>+VLOOKUP(A37,#REF!,9,0)</f>
        <v>#REF!</v>
      </c>
      <c r="G37" s="5" t="e">
        <f>+VLOOKUP(A37,#REF!,12,0)</f>
        <v>#REF!</v>
      </c>
      <c r="H37" s="5" t="e">
        <f t="shared" si="0"/>
        <v>#REF!</v>
      </c>
      <c r="I37" s="5" t="e">
        <f>+IF(VLOOKUP(A37,#REF!,7,0)="","",VLOOKUP(A37,#REF!,7,0))</f>
        <v>#REF!</v>
      </c>
      <c r="J37" s="6" t="e">
        <f t="shared" si="2"/>
        <v>#REF!</v>
      </c>
      <c r="K37" s="7" t="e">
        <f t="shared" si="1"/>
        <v>#REF!</v>
      </c>
    </row>
    <row r="38" spans="1:11" x14ac:dyDescent="0.25">
      <c r="A38" s="5" t="s">
        <v>132</v>
      </c>
      <c r="B38" s="5" t="s">
        <v>60</v>
      </c>
      <c r="C38" s="5" t="s">
        <v>35</v>
      </c>
      <c r="D38" s="5" t="s">
        <v>18</v>
      </c>
      <c r="E38" s="5" t="s">
        <v>64</v>
      </c>
      <c r="F38" s="5" t="e">
        <f>+VLOOKUP(A38,#REF!,9,0)</f>
        <v>#REF!</v>
      </c>
      <c r="G38" s="5" t="e">
        <f>+VLOOKUP(A38,#REF!,12,0)</f>
        <v>#REF!</v>
      </c>
      <c r="H38" s="5" t="e">
        <f t="shared" si="0"/>
        <v>#REF!</v>
      </c>
      <c r="I38" s="5" t="e">
        <f>+IF(VLOOKUP(A38,#REF!,7,0)="","",VLOOKUP(A38,#REF!,7,0))</f>
        <v>#REF!</v>
      </c>
      <c r="J38" s="6" t="e">
        <f t="shared" si="2"/>
        <v>#REF!</v>
      </c>
      <c r="K38" s="7" t="e">
        <f t="shared" si="1"/>
        <v>#REF!</v>
      </c>
    </row>
    <row r="39" spans="1:11" x14ac:dyDescent="0.25">
      <c r="A39" s="5" t="s">
        <v>133</v>
      </c>
      <c r="B39" s="5" t="s">
        <v>60</v>
      </c>
      <c r="C39" s="5" t="s">
        <v>35</v>
      </c>
      <c r="D39" s="5" t="s">
        <v>20</v>
      </c>
      <c r="E39" s="5" t="s">
        <v>65</v>
      </c>
      <c r="F39" s="5" t="e">
        <f>+VLOOKUP(A39,#REF!,9,0)</f>
        <v>#REF!</v>
      </c>
      <c r="G39" s="5" t="e">
        <f>+VLOOKUP(A39,#REF!,12,0)</f>
        <v>#REF!</v>
      </c>
      <c r="H39" s="5" t="e">
        <f t="shared" si="0"/>
        <v>#REF!</v>
      </c>
      <c r="I39" s="5" t="e">
        <f>+IF(VLOOKUP(A39,#REF!,7,0)="","",VLOOKUP(A39,#REF!,7,0))</f>
        <v>#REF!</v>
      </c>
      <c r="J39" s="6" t="e">
        <f t="shared" si="2"/>
        <v>#REF!</v>
      </c>
      <c r="K39" s="7" t="e">
        <f t="shared" si="1"/>
        <v>#REF!</v>
      </c>
    </row>
    <row r="40" spans="1:11" x14ac:dyDescent="0.25">
      <c r="A40" s="5" t="s">
        <v>134</v>
      </c>
      <c r="B40" s="5" t="s">
        <v>60</v>
      </c>
      <c r="C40" s="5" t="s">
        <v>35</v>
      </c>
      <c r="D40" s="5" t="s">
        <v>22</v>
      </c>
      <c r="E40" s="5" t="s">
        <v>67</v>
      </c>
      <c r="F40" s="5" t="e">
        <f>+VLOOKUP(A40,#REF!,9,0)</f>
        <v>#REF!</v>
      </c>
      <c r="G40" s="5" t="e">
        <f>+VLOOKUP(A40,#REF!,12,0)</f>
        <v>#REF!</v>
      </c>
      <c r="H40" s="5" t="e">
        <f t="shared" si="0"/>
        <v>#REF!</v>
      </c>
      <c r="I40" s="5" t="e">
        <f>+IF(VLOOKUP(A40,#REF!,7,0)="","",VLOOKUP(A40,#REF!,7,0))</f>
        <v>#REF!</v>
      </c>
      <c r="J40" s="6" t="e">
        <f t="shared" si="2"/>
        <v>#REF!</v>
      </c>
      <c r="K40" s="7" t="e">
        <f t="shared" si="1"/>
        <v>#REF!</v>
      </c>
    </row>
    <row r="41" spans="1:11" x14ac:dyDescent="0.25">
      <c r="A41" s="5" t="s">
        <v>135</v>
      </c>
      <c r="B41" s="5" t="s">
        <v>60</v>
      </c>
      <c r="C41" s="5" t="s">
        <v>35</v>
      </c>
      <c r="D41" s="5" t="s">
        <v>7</v>
      </c>
      <c r="E41" s="5" t="s">
        <v>68</v>
      </c>
      <c r="F41" s="5" t="e">
        <f>+VLOOKUP(A41,#REF!,9,0)</f>
        <v>#REF!</v>
      </c>
      <c r="G41" s="5" t="e">
        <f>+VLOOKUP(A41,#REF!,12,0)</f>
        <v>#REF!</v>
      </c>
      <c r="H41" s="5" t="e">
        <f t="shared" si="0"/>
        <v>#REF!</v>
      </c>
      <c r="I41" s="5" t="e">
        <f>+IF(VLOOKUP(A41,#REF!,7,0)="","",VLOOKUP(A41,#REF!,7,0))</f>
        <v>#REF!</v>
      </c>
      <c r="J41" s="6" t="e">
        <f t="shared" si="2"/>
        <v>#REF!</v>
      </c>
      <c r="K41" s="7" t="e">
        <f t="shared" si="1"/>
        <v>#REF!</v>
      </c>
    </row>
    <row r="42" spans="1:11" x14ac:dyDescent="0.25">
      <c r="A42" s="5" t="s">
        <v>136</v>
      </c>
      <c r="B42" s="5" t="s">
        <v>60</v>
      </c>
      <c r="C42" s="5" t="s">
        <v>39</v>
      </c>
      <c r="D42" s="5" t="s">
        <v>9</v>
      </c>
      <c r="E42" s="5" t="s">
        <v>69</v>
      </c>
      <c r="F42" s="5" t="e">
        <f>+VLOOKUP(A42,#REF!,9,0)</f>
        <v>#REF!</v>
      </c>
      <c r="G42" s="5" t="e">
        <f>+VLOOKUP(A42,#REF!,12,0)</f>
        <v>#REF!</v>
      </c>
      <c r="H42" s="5" t="e">
        <f t="shared" si="0"/>
        <v>#REF!</v>
      </c>
      <c r="I42" s="5" t="e">
        <f>+IF(VLOOKUP(A42,#REF!,7,0)="","",VLOOKUP(A42,#REF!,7,0))</f>
        <v>#REF!</v>
      </c>
      <c r="J42" s="6" t="e">
        <f t="shared" si="2"/>
        <v>#REF!</v>
      </c>
      <c r="K42" s="7" t="e">
        <f t="shared" si="1"/>
        <v>#REF!</v>
      </c>
    </row>
    <row r="43" spans="1:11" x14ac:dyDescent="0.25">
      <c r="A43" s="5" t="s">
        <v>137</v>
      </c>
      <c r="B43" s="5" t="s">
        <v>60</v>
      </c>
      <c r="C43" s="5" t="s">
        <v>39</v>
      </c>
      <c r="D43" s="5" t="s">
        <v>12</v>
      </c>
      <c r="E43" s="5" t="s">
        <v>70</v>
      </c>
      <c r="F43" s="5" t="e">
        <f>+VLOOKUP(A43,#REF!,9,0)</f>
        <v>#REF!</v>
      </c>
      <c r="G43" s="5" t="e">
        <f>+VLOOKUP(A43,#REF!,12,0)</f>
        <v>#REF!</v>
      </c>
      <c r="H43" s="5" t="e">
        <f t="shared" si="0"/>
        <v>#REF!</v>
      </c>
      <c r="I43" s="5" t="e">
        <f>+IF(VLOOKUP(A43,#REF!,7,0)="","",VLOOKUP(A43,#REF!,7,0))</f>
        <v>#REF!</v>
      </c>
      <c r="J43" s="6" t="e">
        <f t="shared" si="2"/>
        <v>#REF!</v>
      </c>
      <c r="K43" s="7" t="e">
        <f t="shared" si="1"/>
        <v>#REF!</v>
      </c>
    </row>
    <row r="44" spans="1:11" x14ac:dyDescent="0.25">
      <c r="A44" s="5" t="s">
        <v>138</v>
      </c>
      <c r="B44" s="5" t="s">
        <v>60</v>
      </c>
      <c r="C44" s="5" t="s">
        <v>39</v>
      </c>
      <c r="D44" s="5" t="s">
        <v>14</v>
      </c>
      <c r="E44" s="5" t="s">
        <v>71</v>
      </c>
      <c r="F44" s="5" t="e">
        <f>+VLOOKUP(A44,#REF!,9,0)</f>
        <v>#REF!</v>
      </c>
      <c r="G44" s="5" t="e">
        <f>+VLOOKUP(A44,#REF!,12,0)</f>
        <v>#REF!</v>
      </c>
      <c r="H44" s="5" t="e">
        <f t="shared" si="0"/>
        <v>#REF!</v>
      </c>
      <c r="I44" s="5" t="e">
        <f>+IF(VLOOKUP(A44,#REF!,7,0)="","",VLOOKUP(A44,#REF!,7,0))</f>
        <v>#REF!</v>
      </c>
      <c r="J44" s="6" t="e">
        <f t="shared" si="2"/>
        <v>#REF!</v>
      </c>
      <c r="K44" s="7" t="e">
        <f t="shared" si="1"/>
        <v>#REF!</v>
      </c>
    </row>
    <row r="45" spans="1:11" x14ac:dyDescent="0.25">
      <c r="A45" s="5" t="s">
        <v>139</v>
      </c>
      <c r="B45" s="5" t="s">
        <v>60</v>
      </c>
      <c r="C45" s="5" t="s">
        <v>39</v>
      </c>
      <c r="D45" s="5" t="s">
        <v>16</v>
      </c>
      <c r="E45" s="5" t="s">
        <v>72</v>
      </c>
      <c r="F45" s="5" t="e">
        <f>+VLOOKUP(A45,#REF!,9,0)</f>
        <v>#REF!</v>
      </c>
      <c r="G45" s="5" t="e">
        <f>+VLOOKUP(A45,#REF!,12,0)</f>
        <v>#REF!</v>
      </c>
      <c r="H45" s="5" t="e">
        <f t="shared" si="0"/>
        <v>#REF!</v>
      </c>
      <c r="I45" s="5" t="e">
        <f>+IF(VLOOKUP(A45,#REF!,7,0)="","",VLOOKUP(A45,#REF!,7,0))</f>
        <v>#REF!</v>
      </c>
      <c r="J45" s="6" t="e">
        <f t="shared" si="2"/>
        <v>#REF!</v>
      </c>
      <c r="K45" s="7" t="e">
        <f t="shared" si="1"/>
        <v>#REF!</v>
      </c>
    </row>
  </sheetData>
  <sheetProtection algorithmName="SHA-512" hashValue="eXgkKlTi9xJKAI7t6Aeb2RaFpkfyF43pI2BIhtxDc7hsl0SqLK8I4Wc7jbZwC5kw3uyIHOBIUXRnh5cC70LKYA==" saltValue="AxKzX6Ar80vT7acQV8rFpQ==" spinCount="100000" sheet="1" objects="1" scenarios="1" selectLockedCells="1"/>
  <autoFilter ref="A1:K4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Hoja2</vt:lpstr>
      <vt:lpstr>Hoja1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 Juntas Piso 6</dc:creator>
  <cp:keywords/>
  <dc:description/>
  <cp:lastModifiedBy>user</cp:lastModifiedBy>
  <cp:revision/>
  <dcterms:created xsi:type="dcterms:W3CDTF">2020-04-28T13:58:09Z</dcterms:created>
  <dcterms:modified xsi:type="dcterms:W3CDTF">2024-07-24T15:12:28Z</dcterms:modified>
  <cp:category/>
  <cp:contentStatus/>
</cp:coreProperties>
</file>