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CONTROL INTERNO HSVPFQ\control interno vigencias\Control interno 2024\Evaluación independiente del SCI\"/>
    </mc:Choice>
  </mc:AlternateContent>
  <bookViews>
    <workbookView xWindow="0" yWindow="0" windowWidth="20490" windowHeight="7455"/>
  </bookViews>
  <sheets>
    <sheet name="Hoja2" sheetId="7" r:id="rId1"/>
    <sheet name="Hoja1" sheetId="6" state="hidden" r:id="rId2"/>
  </sheets>
  <externalReferences>
    <externalReference r:id="rId3"/>
  </externalReferences>
  <definedNames>
    <definedName name="_xlnm._FilterDatabase" localSheetId="1" hidden="1">Hoja1!$A$1:$K$45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alcChain>
</file>

<file path=xl/sharedStrings.xml><?xml version="1.0" encoding="utf-8"?>
<sst xmlns="http://schemas.openxmlformats.org/spreadsheetml/2006/main" count="262" uniqueCount="154">
  <si>
    <t>Componente del MECI asociado</t>
  </si>
  <si>
    <t>Lineamiento General por Componente</t>
  </si>
  <si>
    <t xml:space="preserve">No. </t>
  </si>
  <si>
    <t>Literal</t>
  </si>
  <si>
    <t>Requerimiento asociado al componente</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</si>
  <si>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</si>
  <si>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</si>
  <si>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</si>
  <si>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</si>
  <si>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</si>
  <si>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</si>
  <si>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</si>
  <si>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</si>
  <si>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</si>
  <si>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</si>
  <si>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</si>
  <si>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</si>
  <si>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</si>
  <si>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</si>
  <si>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</si>
  <si>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</si>
  <si>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</si>
  <si>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</si>
  <si>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</si>
  <si>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</si>
  <si>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</si>
  <si>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</si>
  <si>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</si>
  <si>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</si>
  <si>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</si>
  <si>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</si>
  <si>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</si>
  <si>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EVALUACION DEL RIESGO</t>
  </si>
  <si>
    <t>Toda entidad debe identificar, evaluar y gestionar eventos potenciales, tanto internos como externos, que puedan afectar el logro de los objetivos institucionales. Para el caso de su entidad indique si se cuenta con:</t>
  </si>
  <si>
    <t>Si su capacidad e infraestructura lo permite, identificación de riesgos asociados a las tecnologías de la información y las comunicaciones</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</si>
  <si>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</si>
  <si>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</si>
  <si>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</si>
  <si>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</si>
  <si>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</si>
  <si>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</si>
  <si>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</si>
  <si>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</si>
  <si>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</si>
  <si>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</si>
  <si>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</si>
  <si>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</si>
  <si>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</si>
  <si>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</si>
  <si>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</si>
  <si>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</si>
  <si>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</si>
  <si>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</si>
  <si>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</si>
  <si>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</si>
  <si>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</si>
  <si>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</si>
  <si>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</si>
  <si>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</si>
  <si>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</si>
  <si>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</si>
  <si>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</si>
  <si>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</si>
  <si>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</si>
  <si>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</si>
  <si>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</si>
  <si>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</si>
  <si>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</si>
  <si>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</si>
  <si>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</si>
  <si>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</si>
  <si>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</si>
  <si>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</si>
  <si>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 xml:space="preserve">Seguimiento al control </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</si>
  <si>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</si>
  <si>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</si>
  <si>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</si>
  <si>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</si>
  <si>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</si>
  <si>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</si>
  <si>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</si>
  <si>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</si>
  <si>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</si>
  <si>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</si>
  <si>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</si>
  <si>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</si>
  <si>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</si>
  <si>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</si>
  <si>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</si>
  <si>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</si>
  <si>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</si>
  <si>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</si>
  <si>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</si>
  <si>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</si>
  <si>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</si>
  <si>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</si>
  <si>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</si>
  <si>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</si>
  <si>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</si>
  <si>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</si>
  <si>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</si>
  <si>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</si>
  <si>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</si>
  <si>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</si>
  <si>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</si>
  <si>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</si>
  <si>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</si>
  <si>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</si>
  <si>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</si>
  <si>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</si>
  <si>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</si>
  <si>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</si>
  <si>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</si>
  <si>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</si>
  <si>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</si>
  <si>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</si>
  <si>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</si>
  <si>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</si>
  <si>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</si>
  <si>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</si>
  <si>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</si>
  <si>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</si>
  <si>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</si>
  <si>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</si>
  <si>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</si>
  <si>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</si>
  <si>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</si>
  <si>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</si>
  <si>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</si>
  <si>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</si>
  <si>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</si>
  <si>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</si>
  <si>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</si>
  <si>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</si>
  <si>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</si>
  <si>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</si>
  <si>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</si>
  <si>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</si>
  <si>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</si>
  <si>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</si>
  <si>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E.S.E   HOSPITAL SAN VICENTE DE PAUL FILANDIA QUINDIO</t>
  </si>
  <si>
    <t>LA  EFECTIVIDAD DEL SISTEMA DE CONTROL INTERNO EN LA ESE HOSPITAL SAN VICENTE DE PAUL FILANDIA QUINDIO APORTA SEGURIDAD RAZONABLE EN LOS PROCESOS , MEDIANTE LA REALIZACION DE AUDITORIAS INTERNAS, LA APLICACION DE LOS CONTROLES POR LOS RESPONSABLES DE LOS PROCESOS  AYUDAN A MITIGAR LA MATERIALIZACION DEL RIESGO , SE REALIZA  SEGUIMIENTO A LOS DIFERENTES PLANES (PLANDE GESTION, PLAN ESTRATEGICO, PLAN DE ACCION)  Y LA SUSCRIPCION DE PLANES  DE MEJORAMIENTO HAN CONTRIBUIDO A LA MEJORA CONTINUIA DE LA ESE..</t>
  </si>
  <si>
    <t>LOS COMPONENTES DEL MECI  (MODELO ESTANDAR DE CONTROL INTERNO) SE ENCUENTRAN ADOPTADOS FORMALMENTE, OPERAN DO PARCIALMENTE Y SE CONTINUA AVANZANDO EN LA ARTICULACION CON LAS DIMENSIONES DEL MODELO INTEGRADO DE PLANEACION  Y GESTION ( MIPG) EVIDENCIADO EN LOS RESULTADOS DE LA GESTION INSTITUCIONAL, AUN NO ESTAN ARTICULADOS EN SU TOTALIDAD LOS DOS SISTEMAS (SISTEMA DE GESTION Y SISTEMA DE CONTROL INTERNO.)  Y TODAS LAS POLITICAS NO ESTAN OPERANDO EN SU TOTALIDAD</t>
  </si>
  <si>
    <t>EN LA ESE HOSPITAL SAN VICENTE DE PAUL DE FILANDIA   SE TIENEN  ESTABLECIDAS LAS RESPONSABILIDADES DE CADA LINEA  DE DEFENSA , LA OFIICNA DE CONTROL INTERNO COMO TERCERA LINEA DE DEFENSA  SE APOYA EN LA PRIMERA Y SEGUNDA LINEA DE DEFENSA , PARA LA  EJECUCION DE LOS ROLES  DE SEGUIMIENTO, EVALUACION, ENTRE OTROS  Y SE COMUNICA LA INFORMACION PERTINENTE PARA UNA OPORTUNA TOMA  DE DECISIONES., SE REQUIERE REFORZAR EL ESQUEMA DE LINEAS DE DEFENSA</t>
  </si>
  <si>
    <t>ENERO A JUNIO DE 2024</t>
  </si>
  <si>
    <r>
      <rPr>
        <b/>
        <u/>
        <sz val="10"/>
        <color theme="0"/>
        <rFont val="Arial"/>
        <family val="2"/>
      </rPr>
      <t xml:space="preserve"> Estado actual:</t>
    </r>
    <r>
      <rPr>
        <b/>
        <sz val="10"/>
        <color theme="0"/>
        <rFont val="Arial"/>
        <family val="2"/>
      </rPr>
      <t xml:space="preserve"> Explicacion de las Debilidades y/o Fortalezas encontradas en cada componente</t>
    </r>
  </si>
  <si>
    <r>
      <rPr>
        <b/>
        <sz val="10"/>
        <rFont val="Arial"/>
        <family val="2"/>
      </rPr>
      <t>FORTALEZAS</t>
    </r>
    <r>
      <rPr>
        <sz val="10"/>
        <rFont val="Arial"/>
        <family val="2"/>
      </rPr>
      <t xml:space="preserve">:
-  COMPROMISO DE LA ALTA DIRECCION CON EL SISTEMA DE CONTROL INTERNO
- PLAN DE CAPACITACION , PLAN DE BIENSTAR
- SE CUENTA CON UN CODIGO DE INTEGRIDAD, NO HA SIDO SOCIALIZADO AL PERSONAL NUEVO
- SE REALIZO9 LA ESTRATEGIA  DE INTEGRIDAD PARA LA IMPLEMENTACION DE LA POLITICA DE INTEGRIDAD
- LOS FUNCIONARIOS DE CARRERA ADMINISTRATIVA SON EVALUADOS DE ACUERDO A LO ESTABLECIDO POR LA CNSC
- SE CUENTA CON PLAN DE GESTION, PLANES DE ACCION Y PLANES DEL DECRETO 612 DE 2018, SE REALZAN  SEGUIMIENTOS TRIMESTRALES .
-SE TIENEN ACTUALIZADAS LAS CARACTERIZACIONES DE LOS PROCESOS
- SE REALIZO LA RENDICION DE CUENTAS A LA COMUNIDAD VIGENCIA 2023
- LOS  INFORMES A LOS ENTES DE CONTROL SE RINDIERON O OPORTUNAMENTE DURANTE ESTE TRIMESTRE.
</t>
    </r>
    <r>
      <rPr>
        <b/>
        <sz val="10"/>
        <rFont val="Arial"/>
        <family val="2"/>
      </rPr>
      <t xml:space="preserve">DEBILIDADES
- </t>
    </r>
    <r>
      <rPr>
        <sz val="10"/>
        <rFont val="Arial"/>
        <family val="2"/>
      </rPr>
      <t>NO SE ESTA REALIZANDO LA INDICCION  AL PERSONAL QUE INGRESA NEUVO A LA ESE</t>
    </r>
    <r>
      <rPr>
        <b/>
        <sz val="10"/>
        <rFont val="Arial"/>
        <family val="2"/>
      </rPr>
      <t xml:space="preserve">
-</t>
    </r>
    <r>
      <rPr>
        <sz val="10"/>
        <rFont val="Arial"/>
        <family val="2"/>
      </rPr>
      <t xml:space="preserve"> SE REALIZAN REINDUCCIONES PERO NO SE DEJA LA EVIDENCIA
- NO EXISTE UIN PROGRAMA DE  DESVINCULACION DE LOS FUNCIONARIOS
- ACTUALIZAR EL MANUAL DE PROCESOS Y PROCEDIMIENTOS, ORQUE SE ACTUALIZARON MUY POCOS PROCESOS 
- ADOPTAR  MEDIANTE ACTO ADMINISTRATIVO LA ESTRUCTURA ORGANICA DE LA ESE
 - EL CODIGO DE INTEGRIDAD REQUIERE SER REVISADO Y SOCIALIZARLO AL PERSONAL NUEVO DE LA ESE 
-  REVISAR EL MANUAL DE FUNCIONES QUE ESTE ACORDE A LA NORMATIVIDAD VIGENTE
-  EL SIGEPII  NO STA FUNCIONANDO EN UN 100%
- El  MANUA L DE FUNCIONES REQUIERE SER  REVISADO
-  NO SE ESTA REALIZANDO EL PROCESO DE INDUCCION AL PERSONAL NUEVO
</t>
    </r>
  </si>
  <si>
    <r>
      <rPr>
        <b/>
        <sz val="10"/>
        <color theme="1"/>
        <rFont val="Arial"/>
        <family val="2"/>
      </rPr>
      <t>FORTALEZAS</t>
    </r>
    <r>
      <rPr>
        <sz val="10"/>
        <color theme="1"/>
        <rFont val="Arial"/>
        <family val="2"/>
      </rPr>
      <t xml:space="preserve">
 - SE CUENTA CON LA POLITICA DE ADMINISTRACION DEL RIESGO 
- SE TIENE EL MAPA DE RIESGOS IDENTIFICADO POR PROCESOS,  MAPA DE RIESGOS DE CORRUPCION Y MAPA DE RIESGOS DE SEGURIDAD Y PRIVACIDAD DE LA INFORMACION.
- SE  REALIZA SEGUIMIENTO A  ADMINISTRACIÓN DEL RIESGO POR CONTROL INTERNO Y SE VERIFICA LA APLICABILIDAD DE LOS CONTROLES 
</t>
    </r>
    <r>
      <rPr>
        <b/>
        <sz val="10"/>
        <color theme="1"/>
        <rFont val="Arial"/>
        <family val="2"/>
      </rPr>
      <t xml:space="preserve">DEBILIDADES
</t>
    </r>
    <r>
      <rPr>
        <sz val="10"/>
        <color theme="1"/>
        <rFont val="Arial"/>
        <family val="2"/>
      </rPr>
      <t>- SE REQUIERE UNA MAYOR PARTICIPACION DE TODOS LOS FUNCIONARIOS PARA GESTIONAR LOS RIESGOS Y NO DEBE SER UNA TAREA SOLAMENTE DE CONTROL INTERNO
- SEGUIMIENTO Y ANALISIS A LAS ACCIONES EMPRENDIDAS EN CASO DE MATERIALIZACION DE RIESGOS.
- NO SE CUENTA CON FUNCIONARIO RESPONSABLE DEL PROCESO DE PLANEACION EN LA ESE</t>
    </r>
  </si>
  <si>
    <r>
      <t>F</t>
    </r>
    <r>
      <rPr>
        <b/>
        <sz val="10"/>
        <color theme="1"/>
        <rFont val="Arial"/>
        <family val="2"/>
      </rPr>
      <t xml:space="preserve">ORTALEZAS:
- </t>
    </r>
    <r>
      <rPr>
        <sz val="10"/>
        <color theme="1"/>
        <rFont val="Arial"/>
        <family val="2"/>
      </rPr>
      <t xml:space="preserve">NO SE DETECTO NINGUN ACTO DE CORRUPCION
- SE REEALIZO ELPLAN ANTICORRUPCION Y DE ATENCION LA CIUDADANO, CON SUS RESPECTIVOS  SEGUIMIENTOS
- SE REALIZO SEGUIMIENTO A LOS PLANES DE ACCION  Y PLANES DEL DECRETO 612 DE 2018 
- SE REALIZO VERIFICACION POR PARTE DE CONTROL INTERNO A LOS CONTROLES QUE TIENE ASOCIADO CADA RIESGO
- SE REALIZÓ SEGUIMIENTO A LOS INDICADORES POR CADA PROCESO
- SE TIENEBN LAS POLITICAS DE ADMINISTRACIÓN DEL RIESGO APROBADAS
- SE RELIZA SEGUIMIENTO PERIÓDICO A LA ADMINISTRACION DEL RIESGO
</t>
    </r>
    <r>
      <rPr>
        <b/>
        <sz val="10"/>
        <color theme="1"/>
        <rFont val="Arial"/>
        <family val="2"/>
      </rPr>
      <t xml:space="preserve">
DEBILIDADES:
</t>
    </r>
    <r>
      <rPr>
        <sz val="10"/>
        <color theme="1"/>
        <rFont val="Arial"/>
        <family val="2"/>
      </rPr>
      <t xml:space="preserve">-  NO SE CUENTA CON LAS TABLAS DE RETENCION DOCUMENTAL (TRD) APROBADAS
- NO SE CUENTA CON UN PLAN DE CONTINGENCIA PARA MITIGAR  LAS CONSECUENCIAS DE  LOS RIESGOS
</t>
    </r>
  </si>
  <si>
    <r>
      <t>FORTALEZAS:
- S</t>
    </r>
    <r>
      <rPr>
        <sz val="10"/>
        <color theme="1"/>
        <rFont val="Arial"/>
        <family val="2"/>
      </rPr>
      <t>E TIENE UIN SISTEMA DE INFORAMCION CNT
- SE CUENTA CON CANALES DE COMUNICACION COMO SON: PAGINA WEB, CORREOS ELECTRONICOS, REDES SOCIALES,  TELEFONOS CELULARES.
- SE CUENTA CON PLAN ESTRATEGICO DE TECNOLOGIAS DE LA INFORMACION Y LA COMUNICACION, PLAN DE SEGURIDAD Y PRIVACIDAD DE LA INFORMACION, POLITICA DE TRATAMIENTO Y PROTECCION DE DATOS PERSONALES.
-- SE PRESENTAN TODOS LOS INFORMES QUE REQUIEREN LOS ENTES DE CONTROL A TRAVES DE LAS DIFERENTES PLATAFORMAS DE MANERA OPORTUNA
- SE TIENE UN CRONOGRAMA DE INFORMES EXTERNOS QUE DEBE PRSENTAR CADA AREA Y CONTROL INTERNO REALIZA SEGUIMIENTO</t>
    </r>
    <r>
      <rPr>
        <b/>
        <sz val="10"/>
        <color theme="1"/>
        <rFont val="Arial"/>
        <family val="2"/>
      </rPr>
      <t xml:space="preserve">
DEBILIDADES:
</t>
    </r>
    <r>
      <rPr>
        <sz val="10"/>
        <color theme="1"/>
        <rFont val="Arial"/>
        <family val="2"/>
      </rPr>
      <t xml:space="preserve">
- FALTA ACTUALIZAR LA PAGINA WEB DE ACUERDO A LA NORMATIVIDAD VIGENTE 
- DIFICULTAD CON LOS CORREOS ELECTRONICOS INSTITUCUONALES
- FALTA DE ACTUALIZACION DE LA INFORMACION EN REDES SOCIALES COMO FACEBBOK
- SE PRESENTAN DIFICULTADES CON LA INFROMACION QUE ARROJA EL SISTEMADE INFORMACION CNT
</t>
    </r>
  </si>
  <si>
    <r>
      <rPr>
        <b/>
        <sz val="10"/>
        <color theme="1"/>
        <rFont val="Arial"/>
        <family val="2"/>
      </rPr>
      <t xml:space="preserve">FORTALEZAS:
</t>
    </r>
    <r>
      <rPr>
        <sz val="10"/>
        <color theme="1"/>
        <rFont val="Arial"/>
        <family val="2"/>
      </rPr>
      <t xml:space="preserve">- SE REALIZA SGUIMIENTO A LOS INDICADORES DE GESTION YLOS SEGUIMIENTOS A LOS DIFERENTES PLANES, LOS CUALES   SON PRESENTADOS EN EL COMITE DE GERENCIA, PARA TOMAR LOS CORRECTIVOS NECESARIOS.
- SE APRUEBA EL PLAN ANUAL DE AUDITORIAS POR EL COMITE COORDINADOR DE CONTROL INTERNO
- SE ENCUENTRAN CONFORMADOS LEGALMENTE EL COMITE COORDINADOR DE CONTROL INTERNO Y EL COMITE INSTITUCIONAL DE GESTION Y DESEMPEÑO
</t>
    </r>
    <r>
      <rPr>
        <b/>
        <sz val="10"/>
        <color theme="1"/>
        <rFont val="Arial"/>
        <family val="2"/>
      </rPr>
      <t xml:space="preserve">
DEBILIDADES
- </t>
    </r>
    <r>
      <rPr>
        <sz val="10"/>
        <color theme="1"/>
        <rFont val="Arial"/>
        <family val="2"/>
      </rPr>
      <t>EL CARGO DE CONTROL INTERNO NO ESTA CREADO, LAS ACTIVIDADES LAS EJECUTA UN CONTRATISTA
- POCO COMPROMISO POR LOS RESPONSABLES EN EL CUMPLIMIENTO DE LAS ACTIVIDADES EN LOS DIFERENTES PLANES QUE SE ENCUENTRAN EN LA ESE.
- FALTA COMPROMISO CON EL CUMPLIMIENTO DE LAS ACCIONES DE MEJORA EN LOS DIFERENTES PLANES DE MEJORAMIENTO</t>
    </r>
    <r>
      <rPr>
        <b/>
        <sz val="10"/>
        <color theme="1"/>
        <rFont val="Arial"/>
        <family val="2"/>
      </rPr>
      <t xml:space="preserve">
</t>
    </r>
    <r>
      <rPr>
        <sz val="10"/>
        <color theme="1"/>
        <rFont val="Arial"/>
        <family val="2"/>
      </rPr>
      <t xml:space="preserve">
</t>
    </r>
  </si>
  <si>
    <t>SI</t>
  </si>
  <si>
    <t>MIRIAM RUIZ RUIZ</t>
  </si>
  <si>
    <t>CONTROL INTERNO CONTRATISTA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</si>
</sst>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6" x14ac:knownFonts="1">
    <font>
      <sz val="11"/>
      <color theme="1"/>
      <name val="Calibri"/>
      <family val="2"/>
      <scheme val="minor"/>
    </font>
    <font>
      <sz val="11"/>
      <color theme="1"/>
      <name val="Calibri"/>
      <family val="2"/>
      <scheme val="minor"/>
    </font>
    <font>
      <b/>
      <sz val="10"/>
      <color theme="1"/>
      <name val="Arial"/>
      <family val="2"/>
    </font>
    <font>
      <b/>
      <sz val="12"/>
      <color theme="0"/>
      <name val="Arial Narrow"/>
      <family val="2"/>
    </font>
    <font>
      <sz val="10"/>
      <color theme="1"/>
      <name val="Calibri"/>
      <family val="2"/>
      <scheme val="minor"/>
    </font>
    <font>
      <sz val="10"/>
      <name val="Arial"/>
      <family val="2"/>
    </font>
    <font>
      <sz val="12"/>
      <name val="Times New Roman"/>
      <family val="1"/>
    </font>
    <font>
      <sz val="11"/>
      <color theme="1"/>
      <name val="Arial"/>
      <family val="2"/>
    </font>
    <font>
      <b/>
      <sz val="10"/>
      <color theme="0"/>
      <name val="Arial"/>
      <family val="2"/>
    </font>
    <font>
      <b/>
      <sz val="10"/>
      <name val="Arial"/>
      <family val="2"/>
    </font>
    <font>
      <b/>
      <u/>
      <sz val="10"/>
      <color theme="0"/>
      <name val="Arial"/>
      <family val="2"/>
    </font>
    <font>
      <sz val="10"/>
      <color theme="1"/>
      <name val="Arial"/>
      <family val="2"/>
    </font>
    <font>
      <b/>
      <sz val="11"/>
      <color theme="0"/>
      <name val="Arial"/>
      <family val="2"/>
    </font>
    <font>
      <b/>
      <sz val="11"/>
      <name val="Arial"/>
      <family val="2"/>
    </font>
    <font>
      <b/>
      <sz val="11"/>
      <color rgb="FFFF0000"/>
      <name val="Arial"/>
      <family val="2"/>
    </font>
    <font>
      <sz val="11"/>
      <color theme="0"/>
      <name val="Arial"/>
      <family val="2"/>
    </font>
  </fonts>
  <fills count="11">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4"/>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s>
  <borders count="26">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4" fillId="0" borderId="0"/>
    <xf numFmtId="0" fontId="5" fillId="0" borderId="0"/>
    <xf numFmtId="0" fontId="6" fillId="0" borderId="0"/>
  </cellStyleXfs>
  <cellXfs count="63">
    <xf numFmtId="0" fontId="0" fillId="0" borderId="0" xfId="0"/>
    <xf numFmtId="49" fontId="3" fillId="4" borderId="6" xfId="0" applyNumberFormat="1" applyFont="1" applyFill="1" applyBorder="1" applyAlignment="1" applyProtection="1">
      <alignment horizontal="center" vertical="center" wrapText="1"/>
      <protection hidden="1"/>
    </xf>
    <xf numFmtId="0" fontId="3" fillId="4" borderId="6" xfId="0" applyFont="1" applyFill="1" applyBorder="1" applyAlignment="1" applyProtection="1">
      <alignment horizontal="center" vertical="center" wrapText="1"/>
      <protection hidden="1"/>
    </xf>
    <xf numFmtId="0" fontId="3" fillId="4" borderId="8" xfId="0" applyFont="1" applyFill="1" applyBorder="1" applyAlignment="1" applyProtection="1">
      <alignment horizontal="center" vertical="center" wrapText="1"/>
      <protection hidden="1"/>
    </xf>
    <xf numFmtId="0" fontId="3" fillId="4" borderId="19"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0" fontId="8" fillId="7" borderId="1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9" fillId="0" borderId="3" xfId="0" applyFont="1" applyFill="1" applyBorder="1" applyAlignment="1" applyProtection="1">
      <alignment horizontal="center" vertical="center"/>
      <protection hidden="1"/>
    </xf>
    <xf numFmtId="9" fontId="9" fillId="0" borderId="0" xfId="0" applyNumberFormat="1" applyFont="1" applyFill="1" applyBorder="1" applyAlignment="1">
      <alignment vertical="center"/>
    </xf>
    <xf numFmtId="9" fontId="2" fillId="9" borderId="3" xfId="0" applyNumberFormat="1" applyFont="1" applyFill="1" applyBorder="1" applyAlignment="1" applyProtection="1">
      <alignment horizontal="center" vertical="center"/>
      <protection hidden="1"/>
    </xf>
    <xf numFmtId="0" fontId="8" fillId="10"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0" borderId="3" xfId="0" applyFont="1" applyFill="1" applyBorder="1" applyAlignment="1">
      <alignment horizontal="center" vertical="center"/>
    </xf>
    <xf numFmtId="9" fontId="13" fillId="2" borderId="13" xfId="0" applyNumberFormat="1" applyFont="1" applyFill="1" applyBorder="1" applyAlignment="1" applyProtection="1">
      <alignment horizontal="center" vertical="center"/>
      <protection hidden="1"/>
    </xf>
    <xf numFmtId="0" fontId="14" fillId="3" borderId="0" xfId="0" applyFont="1" applyFill="1" applyBorder="1"/>
    <xf numFmtId="0" fontId="13" fillId="3" borderId="17" xfId="0" applyFont="1" applyFill="1" applyBorder="1" applyAlignment="1">
      <alignment horizontal="center" vertical="center"/>
    </xf>
    <xf numFmtId="0" fontId="12" fillId="2" borderId="3" xfId="0" applyFont="1" applyFill="1" applyBorder="1" applyAlignment="1">
      <alignment horizontal="center" vertical="center" wrapText="1"/>
    </xf>
    <xf numFmtId="0" fontId="7" fillId="3" borderId="0" xfId="0" applyFont="1" applyFill="1" applyBorder="1"/>
    <xf numFmtId="0" fontId="15" fillId="3" borderId="0" xfId="0" applyFont="1" applyFill="1" applyBorder="1" applyAlignment="1">
      <alignment vertical="center"/>
    </xf>
    <xf numFmtId="164" fontId="7" fillId="3" borderId="0" xfId="0" applyNumberFormat="1" applyFont="1" applyFill="1" applyBorder="1" applyAlignment="1">
      <alignment horizontal="center"/>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0" fontId="11" fillId="0" borderId="0" xfId="0" applyFont="1" applyBorder="1"/>
    <xf numFmtId="49" fontId="9" fillId="3" borderId="23" xfId="0" applyNumberFormat="1" applyFont="1" applyFill="1" applyBorder="1" applyAlignment="1">
      <alignment horizontal="justify" vertical="center" wrapText="1"/>
    </xf>
    <xf numFmtId="49" fontId="9" fillId="3" borderId="24" xfId="0" applyNumberFormat="1" applyFont="1" applyFill="1" applyBorder="1" applyAlignment="1">
      <alignment horizontal="justify" vertical="center" wrapText="1"/>
    </xf>
    <xf numFmtId="49" fontId="9" fillId="3" borderId="25" xfId="0" applyNumberFormat="1" applyFont="1" applyFill="1" applyBorder="1" applyAlignment="1">
      <alignment horizontal="justify" vertical="center" wrapText="1"/>
    </xf>
    <xf numFmtId="0" fontId="2" fillId="0" borderId="11" xfId="0" applyFont="1" applyBorder="1" applyAlignment="1" applyProtection="1">
      <alignment vertical="top" wrapText="1"/>
      <protection locked="0"/>
    </xf>
    <xf numFmtId="0" fontId="11" fillId="0" borderId="1" xfId="0" applyFont="1" applyBorder="1" applyAlignment="1" applyProtection="1">
      <alignment vertical="top" wrapText="1"/>
      <protection locked="0"/>
    </xf>
    <xf numFmtId="0" fontId="11" fillId="0" borderId="12" xfId="0" applyFont="1" applyBorder="1" applyAlignment="1" applyProtection="1">
      <alignment vertical="top" wrapText="1"/>
      <protection locked="0"/>
    </xf>
    <xf numFmtId="0" fontId="11" fillId="0" borderId="11" xfId="0" applyFont="1" applyBorder="1" applyAlignment="1" applyProtection="1">
      <alignment vertical="top" wrapText="1"/>
      <protection locked="0"/>
    </xf>
    <xf numFmtId="0" fontId="5" fillId="0" borderId="11" xfId="0" applyFont="1" applyFill="1" applyBorder="1" applyAlignment="1" applyProtection="1">
      <alignment vertical="top" wrapText="1"/>
      <protection locked="0"/>
    </xf>
    <xf numFmtId="0" fontId="5" fillId="0" borderId="1" xfId="0" applyFont="1" applyFill="1" applyBorder="1" applyAlignment="1" applyProtection="1">
      <alignment vertical="top" wrapText="1"/>
      <protection locked="0"/>
    </xf>
    <xf numFmtId="0" fontId="5" fillId="0" borderId="12" xfId="0" applyFont="1" applyFill="1" applyBorder="1" applyAlignment="1" applyProtection="1">
      <alignment vertical="top" wrapText="1"/>
      <protection locked="0"/>
    </xf>
    <xf numFmtId="0" fontId="11" fillId="0" borderId="1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49" fontId="5" fillId="3" borderId="3" xfId="0" applyNumberFormat="1" applyFont="1" applyFill="1" applyBorder="1" applyAlignment="1" applyProtection="1">
      <alignment vertical="top" wrapText="1"/>
      <protection locked="0"/>
    </xf>
    <xf numFmtId="49" fontId="5" fillId="3" borderId="21" xfId="0" applyNumberFormat="1" applyFont="1" applyFill="1" applyBorder="1" applyAlignment="1" applyProtection="1">
      <alignment vertical="top" wrapText="1"/>
      <protection locked="0"/>
    </xf>
    <xf numFmtId="49" fontId="5" fillId="3" borderId="4" xfId="0" applyNumberFormat="1" applyFont="1" applyFill="1" applyBorder="1" applyAlignment="1" applyProtection="1">
      <alignment vertical="top" wrapText="1"/>
      <protection locked="0"/>
    </xf>
    <xf numFmtId="49" fontId="5" fillId="3" borderId="22" xfId="0" applyNumberFormat="1" applyFont="1" applyFill="1" applyBorder="1" applyAlignment="1" applyProtection="1">
      <alignment vertical="top" wrapText="1"/>
      <protection locked="0"/>
    </xf>
    <xf numFmtId="0" fontId="8" fillId="7" borderId="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7" fillId="3" borderId="3" xfId="0" applyFont="1" applyFill="1" applyBorder="1" applyAlignment="1" applyProtection="1">
      <alignment horizontal="center" vertical="center"/>
      <protection locked="0"/>
    </xf>
    <xf numFmtId="164" fontId="7" fillId="3" borderId="9" xfId="0" applyNumberFormat="1" applyFont="1" applyFill="1" applyBorder="1" applyAlignment="1" applyProtection="1">
      <alignment horizontal="center" vertical="center"/>
      <protection locked="0"/>
    </xf>
    <xf numFmtId="164" fontId="7" fillId="3" borderId="10" xfId="0" applyNumberFormat="1" applyFont="1" applyFill="1" applyBorder="1" applyAlignment="1" applyProtection="1">
      <alignment horizontal="center" vertical="center"/>
      <protection locked="0"/>
    </xf>
    <xf numFmtId="164" fontId="7" fillId="3" borderId="7" xfId="0" applyNumberFormat="1" applyFont="1" applyFill="1" applyBorder="1" applyAlignment="1" applyProtection="1">
      <alignment horizontal="center" vertical="center"/>
      <protection locked="0"/>
    </xf>
    <xf numFmtId="0" fontId="12" fillId="2" borderId="1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49" fontId="5" fillId="3" borderId="2" xfId="0" applyNumberFormat="1" applyFont="1" applyFill="1" applyBorder="1" applyAlignment="1" applyProtection="1">
      <alignment vertical="top" wrapText="1"/>
      <protection locked="0"/>
    </xf>
    <xf numFmtId="49" fontId="5" fillId="3" borderId="20" xfId="0" applyNumberFormat="1" applyFont="1" applyFill="1" applyBorder="1" applyAlignment="1" applyProtection="1">
      <alignment vertical="top" wrapText="1"/>
      <protection locked="0"/>
    </xf>
    <xf numFmtId="0" fontId="7" fillId="0" borderId="0" xfId="0" applyFont="1"/>
  </cellXfs>
  <cellStyles count="5">
    <cellStyle name="Normal" xfId="0" builtinId="0"/>
    <cellStyle name="Normal - Style1 2" xfId="3"/>
    <cellStyle name="Normal 2" xfId="2"/>
    <cellStyle name="Normal 2 2" xfId="4"/>
    <cellStyle name="Porcentaje" xfId="1" builtinId="5"/>
  </cellStyles>
  <dxfs count="12">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4</xdr:row>
      <xdr:rowOff>165797</xdr:rowOff>
    </xdr:from>
    <xdr:to>
      <xdr:col>0</xdr:col>
      <xdr:colOff>2952750</xdr:colOff>
      <xdr:row>10</xdr:row>
      <xdr:rowOff>159518</xdr:rowOff>
    </xdr:to>
    <xdr:pic>
      <xdr:nvPicPr>
        <xdr:cNvPr id="4" name="Imagen 3">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1104900" y="937322"/>
          <a:ext cx="2609850" cy="14034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 val="Instructivo"/>
      <sheetName val="Definiciones"/>
      <sheetName val="Ambiente de Control"/>
      <sheetName val="Evaluación de riesgos"/>
      <sheetName val="Actividades de control"/>
      <sheetName val="Info y Comunicación"/>
      <sheetName val="Actividades de Monitoreo"/>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topLeftCell="A19" workbookViewId="0">
      <selection activeCell="A33" sqref="A33"/>
    </sheetView>
  </sheetViews>
  <sheetFormatPr baseColWidth="10" defaultRowHeight="15" x14ac:dyDescent="0.25"/>
  <cols>
    <col min="1" max="1" width="60.5703125" customWidth="1"/>
    <col min="2" max="2" width="15.28515625" customWidth="1"/>
    <col min="3" max="3" width="0.5703125" customWidth="1"/>
    <col min="4" max="4" width="10.28515625" customWidth="1"/>
    <col min="8" max="8" width="7.7109375" customWidth="1"/>
    <col min="9" max="9" width="37.7109375" customWidth="1"/>
  </cols>
  <sheetData>
    <row r="1" spans="1:9" x14ac:dyDescent="0.25">
      <c r="A1" s="23"/>
      <c r="B1" s="48" t="s">
        <v>74</v>
      </c>
      <c r="C1" s="50" t="s">
        <v>140</v>
      </c>
      <c r="D1" s="50"/>
      <c r="E1" s="50"/>
      <c r="F1" s="50"/>
      <c r="G1" s="50"/>
      <c r="H1" s="50"/>
      <c r="I1" s="50"/>
    </row>
    <row r="2" spans="1:9" x14ac:dyDescent="0.25">
      <c r="A2" s="23"/>
      <c r="B2" s="49"/>
      <c r="C2" s="50"/>
      <c r="D2" s="50"/>
      <c r="E2" s="50"/>
      <c r="F2" s="50"/>
      <c r="G2" s="50"/>
      <c r="H2" s="50"/>
      <c r="I2" s="50"/>
    </row>
    <row r="3" spans="1:9" ht="36" customHeight="1" x14ac:dyDescent="0.25">
      <c r="A3" s="23"/>
      <c r="B3" s="22" t="s">
        <v>75</v>
      </c>
      <c r="C3" s="51" t="s">
        <v>144</v>
      </c>
      <c r="D3" s="52"/>
      <c r="E3" s="52"/>
      <c r="F3" s="52"/>
      <c r="G3" s="52"/>
      <c r="H3" s="52"/>
      <c r="I3" s="53"/>
    </row>
    <row r="4" spans="1:9" ht="15.75" thickBot="1" x14ac:dyDescent="0.3">
      <c r="A4" s="23"/>
      <c r="B4" s="24"/>
      <c r="C4" s="25"/>
      <c r="D4" s="25"/>
      <c r="E4" s="25"/>
      <c r="F4" s="25"/>
      <c r="G4" s="25"/>
      <c r="H4" s="25"/>
      <c r="I4" s="23"/>
    </row>
    <row r="5" spans="1:9" ht="36" customHeight="1" thickBot="1" x14ac:dyDescent="0.3">
      <c r="A5" s="23"/>
      <c r="B5" s="23"/>
      <c r="C5" s="23"/>
      <c r="D5" s="23"/>
      <c r="E5" s="54" t="s">
        <v>76</v>
      </c>
      <c r="F5" s="55"/>
      <c r="G5" s="56"/>
      <c r="H5" s="23"/>
      <c r="I5" s="19">
        <v>0.8671428571428571</v>
      </c>
    </row>
    <row r="6" spans="1:9" x14ac:dyDescent="0.25">
      <c r="A6" s="23"/>
      <c r="B6" s="23"/>
      <c r="C6" s="23"/>
      <c r="D6" s="23"/>
      <c r="E6" s="23"/>
      <c r="F6" s="23"/>
      <c r="G6" s="23"/>
      <c r="H6" s="23"/>
      <c r="I6" s="20"/>
    </row>
    <row r="7" spans="1:9" x14ac:dyDescent="0.25">
      <c r="A7" s="23"/>
      <c r="B7" s="23"/>
      <c r="C7" s="23"/>
      <c r="D7" s="23"/>
      <c r="E7" s="23"/>
      <c r="F7" s="23"/>
      <c r="G7" s="23"/>
      <c r="H7" s="23"/>
      <c r="I7" s="23"/>
    </row>
    <row r="8" spans="1:9" x14ac:dyDescent="0.25">
      <c r="A8" s="23"/>
      <c r="B8" s="23"/>
      <c r="C8" s="23"/>
      <c r="D8" s="23"/>
      <c r="E8" s="23"/>
      <c r="F8" s="23"/>
      <c r="G8" s="23"/>
      <c r="H8" s="23"/>
      <c r="I8" s="23"/>
    </row>
    <row r="9" spans="1:9" x14ac:dyDescent="0.25">
      <c r="A9" s="23"/>
      <c r="B9" s="23"/>
      <c r="C9" s="23"/>
      <c r="D9" s="23"/>
      <c r="E9" s="23"/>
      <c r="F9" s="23"/>
      <c r="G9" s="23"/>
      <c r="H9" s="23"/>
      <c r="I9" s="23"/>
    </row>
    <row r="10" spans="1:9" x14ac:dyDescent="0.25">
      <c r="A10" s="23"/>
      <c r="B10" s="23"/>
      <c r="C10" s="23"/>
      <c r="D10" s="23"/>
      <c r="E10" s="23"/>
      <c r="F10" s="23"/>
      <c r="G10" s="23"/>
      <c r="H10" s="23"/>
      <c r="I10" s="23"/>
    </row>
    <row r="11" spans="1:9" x14ac:dyDescent="0.25">
      <c r="A11" s="23"/>
      <c r="B11" s="23"/>
      <c r="C11" s="23"/>
      <c r="D11" s="23"/>
      <c r="E11" s="23"/>
      <c r="F11" s="23"/>
      <c r="G11" s="23"/>
      <c r="H11" s="23"/>
      <c r="I11" s="23"/>
    </row>
    <row r="12" spans="1:9" x14ac:dyDescent="0.25">
      <c r="A12" s="23"/>
      <c r="B12" s="23"/>
      <c r="C12" s="23"/>
      <c r="D12" s="23"/>
      <c r="E12" s="23"/>
      <c r="F12" s="23"/>
      <c r="G12" s="23"/>
      <c r="H12" s="23"/>
      <c r="I12" s="23"/>
    </row>
    <row r="13" spans="1:9" x14ac:dyDescent="0.25">
      <c r="A13" s="23"/>
      <c r="B13" s="23"/>
      <c r="C13" s="23"/>
      <c r="D13" s="23"/>
      <c r="E13" s="23"/>
      <c r="F13" s="23"/>
      <c r="G13" s="23"/>
      <c r="H13" s="23"/>
      <c r="I13" s="23"/>
    </row>
    <row r="14" spans="1:9" x14ac:dyDescent="0.25">
      <c r="A14" s="23"/>
      <c r="B14" s="23"/>
      <c r="C14" s="23"/>
      <c r="D14" s="23"/>
      <c r="E14" s="23"/>
      <c r="F14" s="23"/>
      <c r="G14" s="23"/>
      <c r="H14" s="23"/>
      <c r="I14" s="23"/>
    </row>
    <row r="15" spans="1:9" x14ac:dyDescent="0.25">
      <c r="A15" s="57" t="s">
        <v>77</v>
      </c>
      <c r="B15" s="58"/>
      <c r="C15" s="58"/>
      <c r="D15" s="58"/>
      <c r="E15" s="58"/>
      <c r="F15" s="58"/>
      <c r="G15" s="58"/>
      <c r="H15" s="58"/>
      <c r="I15" s="59"/>
    </row>
    <row r="16" spans="1:9" ht="15.75" thickBot="1" x14ac:dyDescent="0.3">
      <c r="A16" s="21"/>
      <c r="B16" s="21"/>
      <c r="C16" s="21"/>
      <c r="D16" s="21"/>
      <c r="E16" s="21"/>
      <c r="F16" s="21"/>
      <c r="G16" s="21"/>
      <c r="H16" s="21"/>
      <c r="I16" s="21"/>
    </row>
    <row r="17" spans="1:9" ht="83.25" customHeight="1" x14ac:dyDescent="0.25">
      <c r="A17" s="30" t="s">
        <v>78</v>
      </c>
      <c r="B17" s="26" t="s">
        <v>42</v>
      </c>
      <c r="C17" s="60" t="s">
        <v>142</v>
      </c>
      <c r="D17" s="60"/>
      <c r="E17" s="60"/>
      <c r="F17" s="60"/>
      <c r="G17" s="60"/>
      <c r="H17" s="60"/>
      <c r="I17" s="61"/>
    </row>
    <row r="18" spans="1:9" ht="93.75" customHeight="1" x14ac:dyDescent="0.25">
      <c r="A18" s="31" t="s">
        <v>79</v>
      </c>
      <c r="B18" s="27" t="s">
        <v>11</v>
      </c>
      <c r="C18" s="43" t="s">
        <v>141</v>
      </c>
      <c r="D18" s="43"/>
      <c r="E18" s="43"/>
      <c r="F18" s="43"/>
      <c r="G18" s="43"/>
      <c r="H18" s="43"/>
      <c r="I18" s="44"/>
    </row>
    <row r="19" spans="1:9" ht="84.75" customHeight="1" thickBot="1" x14ac:dyDescent="0.3">
      <c r="A19" s="32" t="s">
        <v>80</v>
      </c>
      <c r="B19" s="28" t="s">
        <v>11</v>
      </c>
      <c r="C19" s="45" t="s">
        <v>143</v>
      </c>
      <c r="D19" s="45"/>
      <c r="E19" s="45"/>
      <c r="F19" s="45"/>
      <c r="G19" s="45"/>
      <c r="H19" s="45"/>
      <c r="I19" s="46"/>
    </row>
    <row r="20" spans="1:9" ht="81" customHeight="1" thickBot="1" x14ac:dyDescent="0.3">
      <c r="A20" s="8" t="s">
        <v>81</v>
      </c>
      <c r="B20" s="8" t="s">
        <v>82</v>
      </c>
      <c r="C20" s="9"/>
      <c r="D20" s="8" t="s">
        <v>83</v>
      </c>
      <c r="E20" s="47" t="s">
        <v>145</v>
      </c>
      <c r="F20" s="47"/>
      <c r="G20" s="47"/>
      <c r="H20" s="47"/>
      <c r="I20" s="47"/>
    </row>
    <row r="21" spans="1:9" ht="409.5" customHeight="1" thickBot="1" x14ac:dyDescent="0.3">
      <c r="A21" s="10" t="s">
        <v>5</v>
      </c>
      <c r="B21" s="11" t="s">
        <v>11</v>
      </c>
      <c r="C21" s="12"/>
      <c r="D21" s="13">
        <v>0.75</v>
      </c>
      <c r="E21" s="37" t="s">
        <v>146</v>
      </c>
      <c r="F21" s="38"/>
      <c r="G21" s="38"/>
      <c r="H21" s="38"/>
      <c r="I21" s="39"/>
    </row>
    <row r="22" spans="1:9" ht="210.75" customHeight="1" thickBot="1" x14ac:dyDescent="0.3">
      <c r="A22" s="14" t="s">
        <v>84</v>
      </c>
      <c r="B22" s="11" t="s">
        <v>11</v>
      </c>
      <c r="C22" s="29"/>
      <c r="D22" s="13">
        <v>1</v>
      </c>
      <c r="E22" s="40" t="s">
        <v>147</v>
      </c>
      <c r="F22" s="41"/>
      <c r="G22" s="41"/>
      <c r="H22" s="41"/>
      <c r="I22" s="42"/>
    </row>
    <row r="23" spans="1:9" ht="225.75" customHeight="1" thickBot="1" x14ac:dyDescent="0.3">
      <c r="A23" s="15" t="s">
        <v>85</v>
      </c>
      <c r="B23" s="11" t="s">
        <v>11</v>
      </c>
      <c r="C23" s="29"/>
      <c r="D23" s="13">
        <v>0.9</v>
      </c>
      <c r="E23" s="36" t="s">
        <v>148</v>
      </c>
      <c r="F23" s="34"/>
      <c r="G23" s="34"/>
      <c r="H23" s="34"/>
      <c r="I23" s="35"/>
    </row>
    <row r="24" spans="1:9" ht="291" customHeight="1" thickBot="1" x14ac:dyDescent="0.3">
      <c r="A24" s="16" t="s">
        <v>51</v>
      </c>
      <c r="B24" s="11" t="s">
        <v>11</v>
      </c>
      <c r="C24" s="29"/>
      <c r="D24" s="13">
        <v>0.7857142857142857</v>
      </c>
      <c r="E24" s="33" t="s">
        <v>149</v>
      </c>
      <c r="F24" s="34"/>
      <c r="G24" s="34"/>
      <c r="H24" s="34"/>
      <c r="I24" s="35"/>
    </row>
    <row r="25" spans="1:9" ht="213" customHeight="1" thickBot="1" x14ac:dyDescent="0.3">
      <c r="A25" s="17" t="s">
        <v>86</v>
      </c>
      <c r="B25" s="18" t="s">
        <v>151</v>
      </c>
      <c r="C25" s="29"/>
      <c r="D25" s="13">
        <v>0.9</v>
      </c>
      <c r="E25" s="36" t="s">
        <v>150</v>
      </c>
      <c r="F25" s="34"/>
      <c r="G25" s="34"/>
      <c r="H25" s="34"/>
      <c r="I25" s="35"/>
    </row>
    <row r="30" spans="1:9" x14ac:dyDescent="0.25">
      <c r="A30" s="62" t="s">
        <v>152</v>
      </c>
    </row>
    <row r="31" spans="1:9" x14ac:dyDescent="0.25">
      <c r="A31" s="62" t="s">
        <v>153</v>
      </c>
    </row>
  </sheetData>
  <mergeCells count="14">
    <mergeCell ref="C18:I18"/>
    <mergeCell ref="C19:I19"/>
    <mergeCell ref="E20:I20"/>
    <mergeCell ref="B1:B2"/>
    <mergeCell ref="C1:I2"/>
    <mergeCell ref="C3:I3"/>
    <mergeCell ref="E5:G5"/>
    <mergeCell ref="A15:I15"/>
    <mergeCell ref="C17:I17"/>
    <mergeCell ref="E24:I24"/>
    <mergeCell ref="E25:I25"/>
    <mergeCell ref="E21:I21"/>
    <mergeCell ref="E22:I22"/>
    <mergeCell ref="E23:I23"/>
  </mergeCells>
  <conditionalFormatting sqref="D21:D25">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11" operator="between">
      <formula>0.76</formula>
      <formula>1</formula>
    </cfRule>
    <cfRule type="cellIs" dxfId="8" priority="12" operator="between">
      <formula>0.51</formula>
      <formula>0.75</formula>
    </cfRule>
    <cfRule type="cellIs" dxfId="7" priority="13" operator="between">
      <formula>0.26</formula>
      <formula>0.5</formula>
    </cfRule>
  </conditionalFormatting>
  <conditionalFormatting sqref="I5">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7" operator="between">
      <formula>0.76</formula>
      <formula>1</formula>
    </cfRule>
    <cfRule type="cellIs" dxfId="3" priority="8" operator="between">
      <formula>0.51</formula>
      <formula>0.75</formula>
    </cfRule>
    <cfRule type="cellIs" dxfId="2" priority="9" operator="between">
      <formula>0.26</formula>
      <formula>0.5</formula>
    </cfRule>
    <cfRule type="cellIs" dxfId="1" priority="10" operator="between">
      <formula>0</formula>
      <formula>0.25</formula>
    </cfRule>
  </conditionalFormatting>
  <dataValidations count="3">
    <dataValidation type="list" allowBlank="1" showInputMessage="1" showErrorMessage="1" sqref="B17">
      <formula1>"Si,En proceso,No"</formula1>
    </dataValidation>
    <dataValidation allowBlank="1" showInputMessage="1" showErrorMessage="1" prompt="Celda formulada, información proveniente de la pestaña de deficiencias." sqref="B20"/>
    <dataValidation type="list" allowBlank="1" showInputMessage="1" showErrorMessage="1" sqref="B18:B19">
      <formula1>"Si, No"</formula1>
    </dataValidation>
  </dataValidations>
  <pageMargins left="0.7" right="0.7" top="0.75" bottom="0.75" header="0.3" footer="0.3"/>
  <pageSetup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cellIs" priority="14" operator="between" id="{2363AAEC-7BEA-4527-AD91-A2E43F05E44D}">
            <xm:f>0</xm:f>
            <xm:f>'C:\Users\dell\Desktop\cesar\HISTORICOS\[2020-04-22_Formato_informe_sci_parametrizado_final.xlsx]Analisis de Resultados'!#REF!</xm:f>
            <x14:dxf>
              <fill>
                <patternFill>
                  <bgColor rgb="FFFF0000"/>
                </patternFill>
              </fill>
            </x14:dxf>
          </x14:cfRule>
          <xm:sqref>D21:D25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 t="s">
        <v>2</v>
      </c>
      <c r="B1" s="1" t="s">
        <v>0</v>
      </c>
      <c r="C1" s="2" t="s">
        <v>1</v>
      </c>
      <c r="D1" s="3" t="s">
        <v>3</v>
      </c>
      <c r="E1" s="3" t="s">
        <v>4</v>
      </c>
      <c r="F1" s="3" t="s">
        <v>87</v>
      </c>
      <c r="G1" s="4" t="s">
        <v>88</v>
      </c>
      <c r="H1" s="4" t="s">
        <v>89</v>
      </c>
      <c r="I1" s="4" t="s">
        <v>73</v>
      </c>
      <c r="J1" s="4" t="s">
        <v>90</v>
      </c>
      <c r="K1" s="4" t="s">
        <v>91</v>
      </c>
    </row>
    <row r="2" spans="1:11" x14ac:dyDescent="0.25">
      <c r="A2" s="5" t="s">
        <v>92</v>
      </c>
      <c r="B2" s="5" t="e">
        <f>+VLOOKUP(A2,#REF!,3,0)</f>
        <v>#REF!</v>
      </c>
      <c r="C2" s="5" t="s">
        <v>6</v>
      </c>
      <c r="D2" s="5" t="s">
        <v>7</v>
      </c>
      <c r="E2" s="5" t="s">
        <v>8</v>
      </c>
      <c r="F2" s="5" t="e">
        <f>+VLOOKUP(A2,#REF!,9,0)</f>
        <v>#REF!</v>
      </c>
      <c r="G2" s="5" t="e">
        <f>+VLOOKUP(A2,#REF!,12,0)</f>
        <v>#REF!</v>
      </c>
      <c r="H2" s="5" t="e">
        <f t="shared" ref="H2:H45" si="0">+_xlfn.RANK.EQ(G2,$G$2:$G$45,1)</f>
        <v>#REF!</v>
      </c>
      <c r="I2" s="5" t="e">
        <f>+IF(VLOOKUP(A2,#REF!,7,0)="","",VLOOKUP(A2,#REF!,7,0))</f>
        <v>#REF!</v>
      </c>
      <c r="J2" s="6" t="e">
        <f>+IF(I2="Si",1,IF(I2="En proceso",0.5,0))</f>
        <v>#REF!</v>
      </c>
      <c r="K2" s="7" t="e">
        <f t="shared" ref="K2:K45" si="1">+AVERAGEIF($B$2:$B$45,B2,$J$2:$J$45)</f>
        <v>#REF!</v>
      </c>
    </row>
    <row r="3" spans="1:11" x14ac:dyDescent="0.25">
      <c r="A3" s="5" t="s">
        <v>93</v>
      </c>
      <c r="B3" s="5" t="s">
        <v>5</v>
      </c>
      <c r="C3" s="5" t="s">
        <v>6</v>
      </c>
      <c r="D3" s="5" t="s">
        <v>9</v>
      </c>
      <c r="E3" s="5" t="s">
        <v>10</v>
      </c>
      <c r="F3" s="5" t="e">
        <f>+VLOOKUP(A3,#REF!,9,0)</f>
        <v>#REF!</v>
      </c>
      <c r="G3" s="5" t="e">
        <f>+VLOOKUP(A3,#REF!,12,0)</f>
        <v>#REF!</v>
      </c>
      <c r="H3" s="5" t="e">
        <f t="shared" si="0"/>
        <v>#REF!</v>
      </c>
      <c r="I3" s="5" t="e">
        <f>+IF(VLOOKUP(A3,#REF!,7,0)="","",VLOOKUP(A3,#REF!,7,0))</f>
        <v>#REF!</v>
      </c>
      <c r="J3" s="6" t="e">
        <f t="shared" ref="J3:J45" si="2">+IF(I3="Si",1,IF(I3="En proceso",0.5,0))</f>
        <v>#REF!</v>
      </c>
      <c r="K3" s="7" t="e">
        <f t="shared" si="1"/>
        <v>#REF!</v>
      </c>
    </row>
    <row r="4" spans="1:11" x14ac:dyDescent="0.25">
      <c r="A4" s="5" t="s">
        <v>94</v>
      </c>
      <c r="B4" s="5" t="s">
        <v>5</v>
      </c>
      <c r="C4" s="5" t="s">
        <v>6</v>
      </c>
      <c r="D4" s="5" t="s">
        <v>12</v>
      </c>
      <c r="E4" s="5" t="s">
        <v>13</v>
      </c>
      <c r="F4" s="5" t="e">
        <f>+VLOOKUP(A4,#REF!,9,0)</f>
        <v>#REF!</v>
      </c>
      <c r="G4" s="5" t="e">
        <f>+VLOOKUP(A4,#REF!,12,0)</f>
        <v>#REF!</v>
      </c>
      <c r="H4" s="5" t="e">
        <f t="shared" si="0"/>
        <v>#REF!</v>
      </c>
      <c r="I4" s="5" t="e">
        <f>+IF(VLOOKUP(A4,#REF!,7,0)="","",VLOOKUP(A4,#REF!,7,0))</f>
        <v>#REF!</v>
      </c>
      <c r="J4" s="6" t="e">
        <f t="shared" si="2"/>
        <v>#REF!</v>
      </c>
      <c r="K4" s="7" t="e">
        <f t="shared" si="1"/>
        <v>#REF!</v>
      </c>
    </row>
    <row r="5" spans="1:11" x14ac:dyDescent="0.25">
      <c r="A5" s="5" t="s">
        <v>95</v>
      </c>
      <c r="B5" s="5" t="s">
        <v>5</v>
      </c>
      <c r="C5" s="5" t="s">
        <v>6</v>
      </c>
      <c r="D5" s="5" t="s">
        <v>14</v>
      </c>
      <c r="E5" s="5" t="s">
        <v>15</v>
      </c>
      <c r="F5" s="5" t="e">
        <f>+VLOOKUP(A5,#REF!,9,0)</f>
        <v>#REF!</v>
      </c>
      <c r="G5" s="5" t="e">
        <f>+VLOOKUP(A5,#REF!,12,0)</f>
        <v>#REF!</v>
      </c>
      <c r="H5" s="5" t="e">
        <f t="shared" si="0"/>
        <v>#REF!</v>
      </c>
      <c r="I5" s="5" t="e">
        <f>+IF(VLOOKUP(A5,#REF!,7,0)="","",VLOOKUP(A5,#REF!,7,0))</f>
        <v>#REF!</v>
      </c>
      <c r="J5" s="6" t="e">
        <f t="shared" si="2"/>
        <v>#REF!</v>
      </c>
      <c r="K5" s="7" t="e">
        <f t="shared" si="1"/>
        <v>#REF!</v>
      </c>
    </row>
    <row r="6" spans="1:11" x14ac:dyDescent="0.25">
      <c r="A6" s="5" t="s">
        <v>96</v>
      </c>
      <c r="B6" s="5" t="s">
        <v>5</v>
      </c>
      <c r="C6" s="5" t="s">
        <v>6</v>
      </c>
      <c r="D6" s="5" t="s">
        <v>16</v>
      </c>
      <c r="E6" s="5" t="s">
        <v>17</v>
      </c>
      <c r="F6" s="5" t="e">
        <f>+VLOOKUP(A6,#REF!,9,0)</f>
        <v>#REF!</v>
      </c>
      <c r="G6" s="5" t="e">
        <f>+VLOOKUP(A6,#REF!,12,0)</f>
        <v>#REF!</v>
      </c>
      <c r="H6" s="5" t="e">
        <f t="shared" si="0"/>
        <v>#REF!</v>
      </c>
      <c r="I6" s="5" t="e">
        <f>+IF(VLOOKUP(A6,#REF!,7,0)="","",VLOOKUP(A6,#REF!,7,0))</f>
        <v>#REF!</v>
      </c>
      <c r="J6" s="6" t="e">
        <f t="shared" si="2"/>
        <v>#REF!</v>
      </c>
      <c r="K6" s="7" t="e">
        <f t="shared" si="1"/>
        <v>#REF!</v>
      </c>
    </row>
    <row r="7" spans="1:11" x14ac:dyDescent="0.25">
      <c r="A7" s="5" t="s">
        <v>97</v>
      </c>
      <c r="B7" s="5" t="s">
        <v>5</v>
      </c>
      <c r="C7" s="5" t="s">
        <v>6</v>
      </c>
      <c r="D7" s="5" t="s">
        <v>18</v>
      </c>
      <c r="E7" s="5" t="s">
        <v>19</v>
      </c>
      <c r="F7" s="5" t="e">
        <f>+VLOOKUP(A7,#REF!,9,0)</f>
        <v>#REF!</v>
      </c>
      <c r="G7" s="5" t="e">
        <f>+VLOOKUP(A7,#REF!,12,0)</f>
        <v>#REF!</v>
      </c>
      <c r="H7" s="5" t="e">
        <f t="shared" si="0"/>
        <v>#REF!</v>
      </c>
      <c r="I7" s="5" t="e">
        <f>+IF(VLOOKUP(A7,#REF!,7,0)="","",VLOOKUP(A7,#REF!,7,0))</f>
        <v>#REF!</v>
      </c>
      <c r="J7" s="6" t="e">
        <f t="shared" si="2"/>
        <v>#REF!</v>
      </c>
      <c r="K7" s="7" t="e">
        <f t="shared" si="1"/>
        <v>#REF!</v>
      </c>
    </row>
    <row r="8" spans="1:11" x14ac:dyDescent="0.25">
      <c r="A8" s="5" t="s">
        <v>98</v>
      </c>
      <c r="B8" s="5" t="s">
        <v>5</v>
      </c>
      <c r="C8" s="5" t="s">
        <v>6</v>
      </c>
      <c r="D8" s="5" t="s">
        <v>20</v>
      </c>
      <c r="E8" s="5" t="s">
        <v>21</v>
      </c>
      <c r="F8" s="5" t="e">
        <f>+VLOOKUP(A8,#REF!,9,0)</f>
        <v>#REF!</v>
      </c>
      <c r="G8" s="5" t="e">
        <f>+VLOOKUP(A8,#REF!,12,0)</f>
        <v>#REF!</v>
      </c>
      <c r="H8" s="5" t="e">
        <f t="shared" si="0"/>
        <v>#REF!</v>
      </c>
      <c r="I8" s="5" t="e">
        <f>+IF(VLOOKUP(A8,#REF!,7,0)="","",VLOOKUP(A8,#REF!,7,0))</f>
        <v>#REF!</v>
      </c>
      <c r="J8" s="6" t="e">
        <f t="shared" si="2"/>
        <v>#REF!</v>
      </c>
      <c r="K8" s="7" t="e">
        <f t="shared" si="1"/>
        <v>#REF!</v>
      </c>
    </row>
    <row r="9" spans="1:11" x14ac:dyDescent="0.25">
      <c r="A9" s="5" t="s">
        <v>99</v>
      </c>
      <c r="B9" s="5" t="s">
        <v>5</v>
      </c>
      <c r="C9" s="5" t="s">
        <v>6</v>
      </c>
      <c r="D9" s="5" t="s">
        <v>22</v>
      </c>
      <c r="E9" s="5" t="s">
        <v>23</v>
      </c>
      <c r="F9" s="5" t="e">
        <f>+VLOOKUP(A9,#REF!,9,0)</f>
        <v>#REF!</v>
      </c>
      <c r="G9" s="5" t="e">
        <f>+VLOOKUP(A9,#REF!,12,0)</f>
        <v>#REF!</v>
      </c>
      <c r="H9" s="5" t="e">
        <f t="shared" si="0"/>
        <v>#REF!</v>
      </c>
      <c r="I9" s="5" t="e">
        <f>+IF(VLOOKUP(A9,#REF!,7,0)="","",VLOOKUP(A9,#REF!,7,0))</f>
        <v>#REF!</v>
      </c>
      <c r="J9" s="6" t="e">
        <f t="shared" si="2"/>
        <v>#REF!</v>
      </c>
      <c r="K9" s="7" t="e">
        <f t="shared" si="1"/>
        <v>#REF!</v>
      </c>
    </row>
    <row r="10" spans="1:11" x14ac:dyDescent="0.25">
      <c r="A10" s="5" t="s">
        <v>100</v>
      </c>
      <c r="B10" s="5" t="s">
        <v>5</v>
      </c>
      <c r="C10" s="5" t="s">
        <v>6</v>
      </c>
      <c r="D10" s="5" t="s">
        <v>24</v>
      </c>
      <c r="E10" s="5" t="s">
        <v>25</v>
      </c>
      <c r="F10" s="5" t="e">
        <f>+VLOOKUP(A10,#REF!,9,0)</f>
        <v>#REF!</v>
      </c>
      <c r="G10" s="5" t="e">
        <f>+VLOOKUP(A10,#REF!,12,0)</f>
        <v>#REF!</v>
      </c>
      <c r="H10" s="5" t="e">
        <f t="shared" si="0"/>
        <v>#REF!</v>
      </c>
      <c r="I10" s="5" t="e">
        <f>+IF(VLOOKUP(A10,#REF!,7,0)="","",VLOOKUP(A10,#REF!,7,0))</f>
        <v>#REF!</v>
      </c>
      <c r="J10" s="6" t="e">
        <f t="shared" si="2"/>
        <v>#REF!</v>
      </c>
      <c r="K10" s="7" t="e">
        <f t="shared" si="1"/>
        <v>#REF!</v>
      </c>
    </row>
    <row r="11" spans="1:11" x14ac:dyDescent="0.25">
      <c r="A11" s="5" t="s">
        <v>101</v>
      </c>
      <c r="B11" s="5" t="s">
        <v>5</v>
      </c>
      <c r="C11" s="5" t="s">
        <v>6</v>
      </c>
      <c r="D11" s="5" t="s">
        <v>26</v>
      </c>
      <c r="E11" s="5" t="s">
        <v>27</v>
      </c>
      <c r="F11" s="5" t="e">
        <f>+VLOOKUP(A11,#REF!,9,0)</f>
        <v>#REF!</v>
      </c>
      <c r="G11" s="5" t="e">
        <f>+VLOOKUP(A11,#REF!,12,0)</f>
        <v>#REF!</v>
      </c>
      <c r="H11" s="5" t="e">
        <f t="shared" si="0"/>
        <v>#REF!</v>
      </c>
      <c r="I11" s="5" t="e">
        <f>+IF(VLOOKUP(A11,#REF!,7,0)="","",VLOOKUP(A11,#REF!,7,0))</f>
        <v>#REF!</v>
      </c>
      <c r="J11" s="6" t="e">
        <f t="shared" si="2"/>
        <v>#REF!</v>
      </c>
      <c r="K11" s="7" t="e">
        <f t="shared" si="1"/>
        <v>#REF!</v>
      </c>
    </row>
    <row r="12" spans="1:11" x14ac:dyDescent="0.25">
      <c r="A12" s="5" t="s">
        <v>102</v>
      </c>
      <c r="B12" s="5" t="s">
        <v>5</v>
      </c>
      <c r="C12" s="5" t="s">
        <v>6</v>
      </c>
      <c r="D12" s="5" t="s">
        <v>28</v>
      </c>
      <c r="E12" s="5" t="s">
        <v>29</v>
      </c>
      <c r="F12" s="5" t="e">
        <f>+VLOOKUP(A12,#REF!,9,0)</f>
        <v>#REF!</v>
      </c>
      <c r="G12" s="5" t="e">
        <f>+VLOOKUP(A12,#REF!,12,0)</f>
        <v>#REF!</v>
      </c>
      <c r="H12" s="5" t="e">
        <f t="shared" si="0"/>
        <v>#REF!</v>
      </c>
      <c r="I12" s="5" t="e">
        <f>+IF(VLOOKUP(A12,#REF!,7,0)="","",VLOOKUP(A12,#REF!,7,0))</f>
        <v>#REF!</v>
      </c>
      <c r="J12" s="6" t="e">
        <f t="shared" si="2"/>
        <v>#REF!</v>
      </c>
      <c r="K12" s="7" t="e">
        <f t="shared" si="1"/>
        <v>#REF!</v>
      </c>
    </row>
    <row r="13" spans="1:11" x14ac:dyDescent="0.25">
      <c r="A13" s="5" t="s">
        <v>103</v>
      </c>
      <c r="B13" s="5" t="s">
        <v>5</v>
      </c>
      <c r="C13" s="5" t="s">
        <v>6</v>
      </c>
      <c r="D13" s="5" t="s">
        <v>30</v>
      </c>
      <c r="E13" s="5" t="s">
        <v>31</v>
      </c>
      <c r="F13" s="5" t="e">
        <f>+VLOOKUP(A13,#REF!,9,0)</f>
        <v>#REF!</v>
      </c>
      <c r="G13" s="5" t="e">
        <f>+VLOOKUP(A13,#REF!,12,0)</f>
        <v>#REF!</v>
      </c>
      <c r="H13" s="5" t="e">
        <f t="shared" si="0"/>
        <v>#REF!</v>
      </c>
      <c r="I13" s="5" t="e">
        <f>+IF(VLOOKUP(A13,#REF!,7,0)="","",VLOOKUP(A13,#REF!,7,0))</f>
        <v>#REF!</v>
      </c>
      <c r="J13" s="6" t="e">
        <f t="shared" si="2"/>
        <v>#REF!</v>
      </c>
      <c r="K13" s="7" t="e">
        <f t="shared" si="1"/>
        <v>#REF!</v>
      </c>
    </row>
    <row r="14" spans="1:11" ht="15" customHeight="1" x14ac:dyDescent="0.25">
      <c r="A14" s="5" t="s">
        <v>104</v>
      </c>
      <c r="B14" s="5" t="e">
        <f>+VLOOKUP(A14,#REF!,3,0)</f>
        <v>#REF!</v>
      </c>
      <c r="C14" s="5" t="s">
        <v>33</v>
      </c>
      <c r="D14" s="5" t="s">
        <v>7</v>
      </c>
      <c r="E14" s="5" t="s">
        <v>105</v>
      </c>
      <c r="F14" s="5" t="e">
        <f>+VLOOKUP(A14,#REF!,9,0)</f>
        <v>#REF!</v>
      </c>
      <c r="G14" s="5" t="e">
        <f>+VLOOKUP(A14,#REF!,12,0)</f>
        <v>#REF!</v>
      </c>
      <c r="H14" s="5" t="e">
        <f t="shared" si="0"/>
        <v>#REF!</v>
      </c>
      <c r="I14" s="5" t="e">
        <f>+IF(VLOOKUP(A14,#REF!,7,0)="","",VLOOKUP(A14,#REF!,7,0))</f>
        <v>#REF!</v>
      </c>
      <c r="J14" s="6" t="e">
        <f t="shared" si="2"/>
        <v>#REF!</v>
      </c>
      <c r="K14" s="7" t="e">
        <f t="shared" si="1"/>
        <v>#REF!</v>
      </c>
    </row>
    <row r="15" spans="1:11" ht="15" customHeight="1" x14ac:dyDescent="0.25">
      <c r="A15" s="5" t="s">
        <v>106</v>
      </c>
      <c r="B15" s="5" t="s">
        <v>32</v>
      </c>
      <c r="C15" s="5" t="s">
        <v>33</v>
      </c>
      <c r="D15" s="5" t="s">
        <v>9</v>
      </c>
      <c r="E15" s="5" t="s">
        <v>107</v>
      </c>
      <c r="F15" s="5" t="e">
        <f>+VLOOKUP(A15,#REF!,9,0)</f>
        <v>#REF!</v>
      </c>
      <c r="G15" s="5" t="e">
        <f>+VLOOKUP(A15,#REF!,12,0)</f>
        <v>#REF!</v>
      </c>
      <c r="H15" s="5" t="e">
        <f t="shared" si="0"/>
        <v>#REF!</v>
      </c>
      <c r="I15" s="5" t="e">
        <f>+IF(VLOOKUP(A15,#REF!,7,0)="","",VLOOKUP(A15,#REF!,7,0))</f>
        <v>#REF!</v>
      </c>
      <c r="J15" s="6" t="e">
        <f t="shared" si="2"/>
        <v>#REF!</v>
      </c>
      <c r="K15" s="7" t="e">
        <f t="shared" si="1"/>
        <v>#REF!</v>
      </c>
    </row>
    <row r="16" spans="1:11" ht="15" customHeight="1" x14ac:dyDescent="0.25">
      <c r="A16" s="5" t="s">
        <v>108</v>
      </c>
      <c r="B16" s="5" t="s">
        <v>32</v>
      </c>
      <c r="C16" s="5" t="s">
        <v>33</v>
      </c>
      <c r="D16" s="5" t="s">
        <v>12</v>
      </c>
      <c r="E16" s="5" t="s">
        <v>109</v>
      </c>
      <c r="F16" s="5" t="e">
        <f>+VLOOKUP(A16,#REF!,9,0)</f>
        <v>#REF!</v>
      </c>
      <c r="G16" s="5" t="e">
        <f>+VLOOKUP(A16,#REF!,12,0)</f>
        <v>#REF!</v>
      </c>
      <c r="H16" s="5" t="e">
        <f t="shared" si="0"/>
        <v>#REF!</v>
      </c>
      <c r="I16" s="5" t="e">
        <f>+IF(VLOOKUP(A16,#REF!,7,0)="","",VLOOKUP(A16,#REF!,7,0))</f>
        <v>#REF!</v>
      </c>
      <c r="J16" s="6" t="e">
        <f t="shared" si="2"/>
        <v>#REF!</v>
      </c>
      <c r="K16" s="7" t="e">
        <f t="shared" si="1"/>
        <v>#REF!</v>
      </c>
    </row>
    <row r="17" spans="1:11" ht="15.75" customHeight="1" x14ac:dyDescent="0.25">
      <c r="A17" s="5" t="s">
        <v>110</v>
      </c>
      <c r="B17" s="5" t="s">
        <v>32</v>
      </c>
      <c r="C17" s="5" t="s">
        <v>33</v>
      </c>
      <c r="D17" s="5" t="s">
        <v>14</v>
      </c>
      <c r="E17" s="5" t="s">
        <v>34</v>
      </c>
      <c r="F17" s="5" t="e">
        <f>+VLOOKUP(A17,#REF!,9,0)</f>
        <v>#REF!</v>
      </c>
      <c r="G17" s="5" t="e">
        <f>+VLOOKUP(A17,#REF!,12,0)</f>
        <v>#REF!</v>
      </c>
      <c r="H17" s="5" t="e">
        <f t="shared" si="0"/>
        <v>#REF!</v>
      </c>
      <c r="I17" s="5" t="e">
        <f>+IF(VLOOKUP(A17,#REF!,7,0)="","",VLOOKUP(A17,#REF!,7,0))</f>
        <v>#REF!</v>
      </c>
      <c r="J17" s="6" t="e">
        <f t="shared" si="2"/>
        <v>#REF!</v>
      </c>
      <c r="K17" s="7" t="e">
        <f t="shared" si="1"/>
        <v>#REF!</v>
      </c>
    </row>
    <row r="18" spans="1:11" ht="15" customHeight="1" x14ac:dyDescent="0.25">
      <c r="A18" s="5" t="s">
        <v>111</v>
      </c>
      <c r="B18" s="5" t="s">
        <v>32</v>
      </c>
      <c r="C18" s="5" t="s">
        <v>45</v>
      </c>
      <c r="D18" s="5" t="s">
        <v>7</v>
      </c>
      <c r="E18" s="5" t="s">
        <v>36</v>
      </c>
      <c r="F18" s="5" t="e">
        <f>+VLOOKUP(A18,#REF!,9,0)</f>
        <v>#REF!</v>
      </c>
      <c r="G18" s="5" t="e">
        <f>+VLOOKUP(A18,#REF!,12,0)</f>
        <v>#REF!</v>
      </c>
      <c r="H18" s="5" t="e">
        <f t="shared" si="0"/>
        <v>#REF!</v>
      </c>
      <c r="I18" s="5" t="e">
        <f>+IF(VLOOKUP(A18,#REF!,7,0)="","",VLOOKUP(A18,#REF!,7,0))</f>
        <v>#REF!</v>
      </c>
      <c r="J18" s="6" t="e">
        <f t="shared" si="2"/>
        <v>#REF!</v>
      </c>
      <c r="K18" s="7" t="e">
        <f t="shared" si="1"/>
        <v>#REF!</v>
      </c>
    </row>
    <row r="19" spans="1:11" ht="15" customHeight="1" x14ac:dyDescent="0.25">
      <c r="A19" s="5" t="s">
        <v>112</v>
      </c>
      <c r="B19" s="5" t="s">
        <v>32</v>
      </c>
      <c r="C19" s="5" t="s">
        <v>45</v>
      </c>
      <c r="D19" s="5" t="s">
        <v>9</v>
      </c>
      <c r="E19" s="5" t="s">
        <v>37</v>
      </c>
      <c r="F19" s="5" t="e">
        <f>+VLOOKUP(A19,#REF!,9,0)</f>
        <v>#REF!</v>
      </c>
      <c r="G19" s="5" t="e">
        <f>+VLOOKUP(A19,#REF!,12,0)</f>
        <v>#REF!</v>
      </c>
      <c r="H19" s="5" t="e">
        <f t="shared" si="0"/>
        <v>#REF!</v>
      </c>
      <c r="I19" s="5" t="e">
        <f>+IF(VLOOKUP(A19,#REF!,7,0)="","",VLOOKUP(A19,#REF!,7,0))</f>
        <v>#REF!</v>
      </c>
      <c r="J19" s="6" t="e">
        <f t="shared" si="2"/>
        <v>#REF!</v>
      </c>
      <c r="K19" s="7" t="e">
        <f t="shared" si="1"/>
        <v>#REF!</v>
      </c>
    </row>
    <row r="20" spans="1:11" ht="15" customHeight="1" x14ac:dyDescent="0.25">
      <c r="A20" s="5" t="s">
        <v>113</v>
      </c>
      <c r="B20" s="5" t="s">
        <v>32</v>
      </c>
      <c r="C20" s="5" t="s">
        <v>45</v>
      </c>
      <c r="D20" s="5" t="s">
        <v>12</v>
      </c>
      <c r="E20" s="5" t="s">
        <v>38</v>
      </c>
      <c r="F20" s="5" t="e">
        <f>+VLOOKUP(A20,#REF!,9,0)</f>
        <v>#REF!</v>
      </c>
      <c r="G20" s="5" t="e">
        <f>+VLOOKUP(A20,#REF!,12,0)</f>
        <v>#REF!</v>
      </c>
      <c r="H20" s="5" t="e">
        <f t="shared" si="0"/>
        <v>#REF!</v>
      </c>
      <c r="I20" s="5" t="e">
        <f>+IF(VLOOKUP(A20,#REF!,7,0)="","",VLOOKUP(A20,#REF!,7,0))</f>
        <v>#REF!</v>
      </c>
      <c r="J20" s="6" t="e">
        <f t="shared" si="2"/>
        <v>#REF!</v>
      </c>
      <c r="K20" s="7" t="e">
        <f t="shared" si="1"/>
        <v>#REF!</v>
      </c>
    </row>
    <row r="21" spans="1:11" ht="15.75" customHeight="1" x14ac:dyDescent="0.25">
      <c r="A21" s="5" t="s">
        <v>114</v>
      </c>
      <c r="B21" s="5" t="s">
        <v>32</v>
      </c>
      <c r="C21" s="5" t="s">
        <v>45</v>
      </c>
      <c r="D21" s="5" t="s">
        <v>7</v>
      </c>
      <c r="E21" s="5" t="s">
        <v>40</v>
      </c>
      <c r="F21" s="5" t="e">
        <f>+VLOOKUP(A21,#REF!,9,0)</f>
        <v>#REF!</v>
      </c>
      <c r="G21" s="5" t="e">
        <f>+VLOOKUP(A21,#REF!,12,0)</f>
        <v>#REF!</v>
      </c>
      <c r="H21" s="5" t="e">
        <f t="shared" si="0"/>
        <v>#REF!</v>
      </c>
      <c r="I21" s="5" t="e">
        <f>+IF(VLOOKUP(A21,#REF!,7,0)="","",VLOOKUP(A21,#REF!,7,0))</f>
        <v>#REF!</v>
      </c>
      <c r="J21" s="6" t="e">
        <f t="shared" si="2"/>
        <v>#REF!</v>
      </c>
      <c r="K21" s="7" t="e">
        <f t="shared" si="1"/>
        <v>#REF!</v>
      </c>
    </row>
    <row r="22" spans="1:11" ht="15" customHeight="1" x14ac:dyDescent="0.25">
      <c r="A22" s="5" t="s">
        <v>115</v>
      </c>
      <c r="B22" s="5" t="s">
        <v>32</v>
      </c>
      <c r="C22" s="5" t="s">
        <v>52</v>
      </c>
      <c r="D22" s="5" t="s">
        <v>9</v>
      </c>
      <c r="E22" s="5" t="s">
        <v>41</v>
      </c>
      <c r="F22" s="5" t="e">
        <f>+VLOOKUP(A22,#REF!,9,0)</f>
        <v>#REF!</v>
      </c>
      <c r="G22" s="5" t="e">
        <f>+VLOOKUP(A22,#REF!,12,0)</f>
        <v>#REF!</v>
      </c>
      <c r="H22" s="5" t="e">
        <f t="shared" si="0"/>
        <v>#REF!</v>
      </c>
      <c r="I22" s="5" t="e">
        <f>+IF(VLOOKUP(A22,#REF!,7,0)="","",VLOOKUP(A22,#REF!,7,0))</f>
        <v>#REF!</v>
      </c>
      <c r="J22" s="6" t="e">
        <f t="shared" si="2"/>
        <v>#REF!</v>
      </c>
      <c r="K22" s="7" t="e">
        <f t="shared" si="1"/>
        <v>#REF!</v>
      </c>
    </row>
    <row r="23" spans="1:11" ht="15" customHeight="1" x14ac:dyDescent="0.25">
      <c r="A23" s="5" t="s">
        <v>116</v>
      </c>
      <c r="B23" s="5" t="s">
        <v>32</v>
      </c>
      <c r="C23" s="5" t="s">
        <v>52</v>
      </c>
      <c r="D23" s="5" t="s">
        <v>12</v>
      </c>
      <c r="E23" s="5" t="s">
        <v>43</v>
      </c>
      <c r="F23" s="5" t="e">
        <f>+VLOOKUP(A23,#REF!,9,0)</f>
        <v>#REF!</v>
      </c>
      <c r="G23" s="5" t="e">
        <f>+VLOOKUP(A23,#REF!,12,0)</f>
        <v>#REF!</v>
      </c>
      <c r="H23" s="5" t="e">
        <f t="shared" si="0"/>
        <v>#REF!</v>
      </c>
      <c r="I23" s="5" t="e">
        <f>+IF(VLOOKUP(A23,#REF!,7,0)="","",VLOOKUP(A23,#REF!,7,0))</f>
        <v>#REF!</v>
      </c>
      <c r="J23" s="6" t="e">
        <f t="shared" si="2"/>
        <v>#REF!</v>
      </c>
      <c r="K23" s="7" t="e">
        <f t="shared" si="1"/>
        <v>#REF!</v>
      </c>
    </row>
    <row r="24" spans="1:11" ht="15" customHeight="1" x14ac:dyDescent="0.25">
      <c r="A24" s="5" t="s">
        <v>117</v>
      </c>
      <c r="B24" s="5" t="e">
        <f>+VLOOKUP(A24,#REF!,3,0)</f>
        <v>#REF!</v>
      </c>
      <c r="C24" s="5" t="s">
        <v>52</v>
      </c>
      <c r="D24" s="5" t="s">
        <v>7</v>
      </c>
      <c r="E24" s="5" t="s">
        <v>46</v>
      </c>
      <c r="F24" s="5" t="e">
        <f>+VLOOKUP(A24,#REF!,9,0)</f>
        <v>#REF!</v>
      </c>
      <c r="G24" s="5" t="e">
        <f>+VLOOKUP(A24,#REF!,12,0)</f>
        <v>#REF!</v>
      </c>
      <c r="H24" s="5" t="e">
        <f t="shared" si="0"/>
        <v>#REF!</v>
      </c>
      <c r="I24" s="5" t="e">
        <f>+IF(VLOOKUP(A24,#REF!,7,0)="","",VLOOKUP(A24,#REF!,7,0))</f>
        <v>#REF!</v>
      </c>
      <c r="J24" s="6" t="e">
        <f t="shared" si="2"/>
        <v>#REF!</v>
      </c>
      <c r="K24" s="7" t="e">
        <f t="shared" si="1"/>
        <v>#REF!</v>
      </c>
    </row>
    <row r="25" spans="1:11" ht="15" customHeight="1" x14ac:dyDescent="0.25">
      <c r="A25" s="5" t="s">
        <v>118</v>
      </c>
      <c r="B25" s="5" t="s">
        <v>44</v>
      </c>
      <c r="C25" s="5" t="s">
        <v>52</v>
      </c>
      <c r="D25" s="5" t="s">
        <v>9</v>
      </c>
      <c r="E25" s="5" t="s">
        <v>47</v>
      </c>
      <c r="F25" s="5" t="e">
        <f>+VLOOKUP(A25,#REF!,9,0)</f>
        <v>#REF!</v>
      </c>
      <c r="G25" s="5" t="e">
        <f>+VLOOKUP(A25,#REF!,12,0)</f>
        <v>#REF!</v>
      </c>
      <c r="H25" s="5" t="e">
        <f t="shared" si="0"/>
        <v>#REF!</v>
      </c>
      <c r="I25" s="5" t="e">
        <f>+IF(VLOOKUP(A25,#REF!,7,0)="","",VLOOKUP(A25,#REF!,7,0))</f>
        <v>#REF!</v>
      </c>
      <c r="J25" s="6" t="e">
        <f t="shared" si="2"/>
        <v>#REF!</v>
      </c>
      <c r="K25" s="7" t="e">
        <f t="shared" si="1"/>
        <v>#REF!</v>
      </c>
    </row>
    <row r="26" spans="1:11" ht="15" customHeight="1" x14ac:dyDescent="0.25">
      <c r="A26" s="5" t="s">
        <v>119</v>
      </c>
      <c r="B26" s="5" t="s">
        <v>44</v>
      </c>
      <c r="C26" s="5" t="s">
        <v>52</v>
      </c>
      <c r="D26" s="5" t="s">
        <v>12</v>
      </c>
      <c r="E26" s="5" t="s">
        <v>48</v>
      </c>
      <c r="F26" s="5" t="e">
        <f>+VLOOKUP(A26,#REF!,9,0)</f>
        <v>#REF!</v>
      </c>
      <c r="G26" s="5" t="e">
        <f>+VLOOKUP(A26,#REF!,12,0)</f>
        <v>#REF!</v>
      </c>
      <c r="H26" s="5" t="e">
        <f t="shared" si="0"/>
        <v>#REF!</v>
      </c>
      <c r="I26" s="5" t="e">
        <f>+IF(VLOOKUP(A26,#REF!,7,0)="","",VLOOKUP(A26,#REF!,7,0))</f>
        <v>#REF!</v>
      </c>
      <c r="J26" s="6" t="e">
        <f t="shared" si="2"/>
        <v>#REF!</v>
      </c>
      <c r="K26" s="7" t="e">
        <f t="shared" si="1"/>
        <v>#REF!</v>
      </c>
    </row>
    <row r="27" spans="1:11" ht="15.75" customHeight="1" x14ac:dyDescent="0.25">
      <c r="A27" s="5" t="s">
        <v>120</v>
      </c>
      <c r="B27" s="5" t="s">
        <v>44</v>
      </c>
      <c r="C27" s="5" t="s">
        <v>52</v>
      </c>
      <c r="D27" s="5" t="s">
        <v>14</v>
      </c>
      <c r="E27" s="5" t="s">
        <v>49</v>
      </c>
      <c r="F27" s="5" t="e">
        <f>+VLOOKUP(A27,#REF!,9,0)</f>
        <v>#REF!</v>
      </c>
      <c r="G27" s="5" t="e">
        <f>+VLOOKUP(A27,#REF!,12,0)</f>
        <v>#REF!</v>
      </c>
      <c r="H27" s="5" t="e">
        <f t="shared" si="0"/>
        <v>#REF!</v>
      </c>
      <c r="I27" s="5" t="e">
        <f>+IF(VLOOKUP(A27,#REF!,7,0)="","",VLOOKUP(A27,#REF!,7,0))</f>
        <v>#REF!</v>
      </c>
      <c r="J27" s="6" t="e">
        <f t="shared" si="2"/>
        <v>#REF!</v>
      </c>
      <c r="K27" s="7" t="e">
        <f t="shared" si="1"/>
        <v>#REF!</v>
      </c>
    </row>
    <row r="28" spans="1:11" ht="15" customHeight="1" x14ac:dyDescent="0.25">
      <c r="A28" s="5" t="s">
        <v>121</v>
      </c>
      <c r="B28" s="5" t="s">
        <v>44</v>
      </c>
      <c r="C28" s="5" t="s">
        <v>61</v>
      </c>
      <c r="D28" s="5" t="s">
        <v>16</v>
      </c>
      <c r="E28" s="5" t="s">
        <v>50</v>
      </c>
      <c r="F28" s="5" t="e">
        <f>+VLOOKUP(A28,#REF!,9,0)</f>
        <v>#REF!</v>
      </c>
      <c r="G28" s="5" t="e">
        <f>+VLOOKUP(A28,#REF!,12,0)</f>
        <v>#REF!</v>
      </c>
      <c r="H28" s="5" t="e">
        <f t="shared" si="0"/>
        <v>#REF!</v>
      </c>
      <c r="I28" s="5" t="e">
        <f>+IF(VLOOKUP(A28,#REF!,7,0)="","",VLOOKUP(A28,#REF!,7,0))</f>
        <v>#REF!</v>
      </c>
      <c r="J28" s="6" t="e">
        <f t="shared" si="2"/>
        <v>#REF!</v>
      </c>
      <c r="K28" s="7" t="e">
        <f t="shared" si="1"/>
        <v>#REF!</v>
      </c>
    </row>
    <row r="29" spans="1:11" ht="15" customHeight="1" x14ac:dyDescent="0.25">
      <c r="A29" s="5" t="s">
        <v>122</v>
      </c>
      <c r="B29" s="5" t="e">
        <f>+VLOOKUP(A29,#REF!,3,0)</f>
        <v>#REF!</v>
      </c>
      <c r="C29" s="5" t="s">
        <v>61</v>
      </c>
      <c r="D29" s="5" t="s">
        <v>7</v>
      </c>
      <c r="E29" s="5" t="s">
        <v>53</v>
      </c>
      <c r="F29" s="5" t="e">
        <f>+VLOOKUP(A29,#REF!,9,0)</f>
        <v>#REF!</v>
      </c>
      <c r="G29" s="5" t="e">
        <f>+VLOOKUP(A29,#REF!,12,0)</f>
        <v>#REF!</v>
      </c>
      <c r="H29" s="5" t="e">
        <f t="shared" si="0"/>
        <v>#REF!</v>
      </c>
      <c r="I29" s="5" t="e">
        <f>+IF(VLOOKUP(A29,#REF!,7,0)="","",VLOOKUP(A29,#REF!,7,0))</f>
        <v>#REF!</v>
      </c>
      <c r="J29" s="6" t="e">
        <f t="shared" si="2"/>
        <v>#REF!</v>
      </c>
      <c r="K29" s="7" t="e">
        <f t="shared" si="1"/>
        <v>#REF!</v>
      </c>
    </row>
    <row r="30" spans="1:11" ht="15" customHeight="1" x14ac:dyDescent="0.25">
      <c r="A30" s="5" t="s">
        <v>123</v>
      </c>
      <c r="B30" s="5" t="s">
        <v>51</v>
      </c>
      <c r="C30" s="5" t="s">
        <v>61</v>
      </c>
      <c r="D30" s="5" t="s">
        <v>9</v>
      </c>
      <c r="E30" s="5" t="s">
        <v>54</v>
      </c>
      <c r="F30" s="5" t="e">
        <f>+VLOOKUP(A30,#REF!,9,0)</f>
        <v>#REF!</v>
      </c>
      <c r="G30" s="5" t="e">
        <f>+VLOOKUP(A30,#REF!,12,0)</f>
        <v>#REF!</v>
      </c>
      <c r="H30" s="5" t="e">
        <f t="shared" si="0"/>
        <v>#REF!</v>
      </c>
      <c r="I30" s="5" t="e">
        <f>+IF(VLOOKUP(A30,#REF!,7,0)="","",VLOOKUP(A30,#REF!,7,0))</f>
        <v>#REF!</v>
      </c>
      <c r="J30" s="6" t="e">
        <f t="shared" si="2"/>
        <v>#REF!</v>
      </c>
      <c r="K30" s="7" t="e">
        <f t="shared" si="1"/>
        <v>#REF!</v>
      </c>
    </row>
    <row r="31" spans="1:11" ht="15.75" customHeight="1" x14ac:dyDescent="0.25">
      <c r="A31" s="5" t="s">
        <v>124</v>
      </c>
      <c r="B31" s="5" t="s">
        <v>51</v>
      </c>
      <c r="C31" s="5" t="s">
        <v>61</v>
      </c>
      <c r="D31" s="5" t="s">
        <v>12</v>
      </c>
      <c r="E31" s="5" t="s">
        <v>55</v>
      </c>
      <c r="F31" s="5" t="e">
        <f>+VLOOKUP(A31,#REF!,9,0)</f>
        <v>#REF!</v>
      </c>
      <c r="G31" s="5" t="e">
        <f>+VLOOKUP(A31,#REF!,12,0)</f>
        <v>#REF!</v>
      </c>
      <c r="H31" s="5" t="e">
        <f t="shared" si="0"/>
        <v>#REF!</v>
      </c>
      <c r="I31" s="5" t="e">
        <f>+IF(VLOOKUP(A31,#REF!,7,0)="","",VLOOKUP(A31,#REF!,7,0))</f>
        <v>#REF!</v>
      </c>
      <c r="J31" s="6" t="e">
        <f t="shared" si="2"/>
        <v>#REF!</v>
      </c>
      <c r="K31" s="7" t="e">
        <f t="shared" si="1"/>
        <v>#REF!</v>
      </c>
    </row>
    <row r="32" spans="1:11" x14ac:dyDescent="0.25">
      <c r="A32" s="5" t="s">
        <v>125</v>
      </c>
      <c r="B32" s="5" t="s">
        <v>51</v>
      </c>
      <c r="C32" s="5" t="s">
        <v>66</v>
      </c>
      <c r="D32" s="5" t="s">
        <v>14</v>
      </c>
      <c r="E32" s="5" t="s">
        <v>56</v>
      </c>
      <c r="F32" s="5" t="e">
        <f>+VLOOKUP(A32,#REF!,9,0)</f>
        <v>#REF!</v>
      </c>
      <c r="G32" s="5" t="e">
        <f>+VLOOKUP(A32,#REF!,12,0)</f>
        <v>#REF!</v>
      </c>
      <c r="H32" s="5" t="e">
        <f t="shared" si="0"/>
        <v>#REF!</v>
      </c>
      <c r="I32" s="5" t="e">
        <f>+IF(VLOOKUP(A32,#REF!,7,0)="","",VLOOKUP(A32,#REF!,7,0))</f>
        <v>#REF!</v>
      </c>
      <c r="J32" s="6" t="e">
        <f t="shared" si="2"/>
        <v>#REF!</v>
      </c>
      <c r="K32" s="7" t="e">
        <f t="shared" si="1"/>
        <v>#REF!</v>
      </c>
    </row>
    <row r="33" spans="1:11" x14ac:dyDescent="0.25">
      <c r="A33" s="5" t="s">
        <v>126</v>
      </c>
      <c r="B33" s="5" t="s">
        <v>51</v>
      </c>
      <c r="C33" s="5" t="s">
        <v>127</v>
      </c>
      <c r="D33" s="5" t="s">
        <v>16</v>
      </c>
      <c r="E33" s="5" t="s">
        <v>57</v>
      </c>
      <c r="F33" s="5" t="e">
        <f>+VLOOKUP(A33,#REF!,9,0)</f>
        <v>#REF!</v>
      </c>
      <c r="G33" s="5" t="e">
        <f>+VLOOKUP(A33,#REF!,12,0)</f>
        <v>#REF!</v>
      </c>
      <c r="H33" s="5" t="e">
        <f t="shared" si="0"/>
        <v>#REF!</v>
      </c>
      <c r="I33" s="5" t="e">
        <f>+IF(VLOOKUP(A33,#REF!,7,0)="","",VLOOKUP(A33,#REF!,7,0))</f>
        <v>#REF!</v>
      </c>
      <c r="J33" s="6" t="e">
        <f t="shared" si="2"/>
        <v>#REF!</v>
      </c>
      <c r="K33" s="7" t="e">
        <f t="shared" si="1"/>
        <v>#REF!</v>
      </c>
    </row>
    <row r="34" spans="1:11" x14ac:dyDescent="0.25">
      <c r="A34" s="5" t="s">
        <v>128</v>
      </c>
      <c r="B34" s="5" t="s">
        <v>51</v>
      </c>
      <c r="C34" s="5" t="s">
        <v>127</v>
      </c>
      <c r="D34" s="5" t="s">
        <v>18</v>
      </c>
      <c r="E34" s="5" t="s">
        <v>58</v>
      </c>
      <c r="F34" s="5" t="e">
        <f>+VLOOKUP(A34,#REF!,9,0)</f>
        <v>#REF!</v>
      </c>
      <c r="G34" s="5" t="e">
        <f>+VLOOKUP(A34,#REF!,12,0)</f>
        <v>#REF!</v>
      </c>
      <c r="H34" s="5" t="e">
        <f t="shared" si="0"/>
        <v>#REF!</v>
      </c>
      <c r="I34" s="5" t="e">
        <f>+IF(VLOOKUP(A34,#REF!,7,0)="","",VLOOKUP(A34,#REF!,7,0))</f>
        <v>#REF!</v>
      </c>
      <c r="J34" s="6" t="e">
        <f t="shared" si="2"/>
        <v>#REF!</v>
      </c>
      <c r="K34" s="7" t="e">
        <f t="shared" si="1"/>
        <v>#REF!</v>
      </c>
    </row>
    <row r="35" spans="1:11" x14ac:dyDescent="0.25">
      <c r="A35" s="5" t="s">
        <v>129</v>
      </c>
      <c r="B35" s="5" t="s">
        <v>51</v>
      </c>
      <c r="C35" s="5" t="s">
        <v>127</v>
      </c>
      <c r="D35" s="5" t="s">
        <v>20</v>
      </c>
      <c r="E35" s="5" t="s">
        <v>59</v>
      </c>
      <c r="F35" s="5" t="e">
        <f>+VLOOKUP(A35,#REF!,9,0)</f>
        <v>#REF!</v>
      </c>
      <c r="G35" s="5" t="e">
        <f>+VLOOKUP(A35,#REF!,12,0)</f>
        <v>#REF!</v>
      </c>
      <c r="H35" s="5" t="e">
        <f t="shared" si="0"/>
        <v>#REF!</v>
      </c>
      <c r="I35" s="5" t="e">
        <f>+IF(VLOOKUP(A35,#REF!,7,0)="","",VLOOKUP(A35,#REF!,7,0))</f>
        <v>#REF!</v>
      </c>
      <c r="J35" s="6" t="e">
        <f t="shared" si="2"/>
        <v>#REF!</v>
      </c>
      <c r="K35" s="7" t="e">
        <f t="shared" si="1"/>
        <v>#REF!</v>
      </c>
    </row>
    <row r="36" spans="1:11" x14ac:dyDescent="0.25">
      <c r="A36" s="5" t="s">
        <v>130</v>
      </c>
      <c r="B36" s="5" t="e">
        <f>+VLOOKUP(A36,#REF!,3,0)</f>
        <v>#REF!</v>
      </c>
      <c r="C36" s="5" t="s">
        <v>127</v>
      </c>
      <c r="D36" s="5" t="s">
        <v>7</v>
      </c>
      <c r="E36" s="5" t="s">
        <v>62</v>
      </c>
      <c r="F36" s="5" t="e">
        <f>+VLOOKUP(A36,#REF!,9,0)</f>
        <v>#REF!</v>
      </c>
      <c r="G36" s="5" t="e">
        <f>+VLOOKUP(A36,#REF!,12,0)</f>
        <v>#REF!</v>
      </c>
      <c r="H36" s="5" t="e">
        <f t="shared" si="0"/>
        <v>#REF!</v>
      </c>
      <c r="I36" s="5" t="e">
        <f>+IF(VLOOKUP(A36,#REF!,7,0)="","",VLOOKUP(A36,#REF!,7,0))</f>
        <v>#REF!</v>
      </c>
      <c r="J36" s="6" t="e">
        <f t="shared" si="2"/>
        <v>#REF!</v>
      </c>
      <c r="K36" s="7" t="e">
        <f t="shared" si="1"/>
        <v>#REF!</v>
      </c>
    </row>
    <row r="37" spans="1:11" x14ac:dyDescent="0.25">
      <c r="A37" s="5" t="s">
        <v>131</v>
      </c>
      <c r="B37" s="5" t="s">
        <v>60</v>
      </c>
      <c r="C37" s="5" t="s">
        <v>127</v>
      </c>
      <c r="D37" s="5" t="s">
        <v>14</v>
      </c>
      <c r="E37" s="5" t="s">
        <v>63</v>
      </c>
      <c r="F37" s="5" t="e">
        <f>+VLOOKUP(A37,#REF!,9,0)</f>
        <v>#REF!</v>
      </c>
      <c r="G37" s="5" t="e">
        <f>+VLOOKUP(A37,#REF!,12,0)</f>
        <v>#REF!</v>
      </c>
      <c r="H37" s="5" t="e">
        <f t="shared" si="0"/>
        <v>#REF!</v>
      </c>
      <c r="I37" s="5" t="e">
        <f>+IF(VLOOKUP(A37,#REF!,7,0)="","",VLOOKUP(A37,#REF!,7,0))</f>
        <v>#REF!</v>
      </c>
      <c r="J37" s="6" t="e">
        <f t="shared" si="2"/>
        <v>#REF!</v>
      </c>
      <c r="K37" s="7" t="e">
        <f t="shared" si="1"/>
        <v>#REF!</v>
      </c>
    </row>
    <row r="38" spans="1:11" x14ac:dyDescent="0.25">
      <c r="A38" s="5" t="s">
        <v>132</v>
      </c>
      <c r="B38" s="5" t="s">
        <v>60</v>
      </c>
      <c r="C38" s="5" t="s">
        <v>35</v>
      </c>
      <c r="D38" s="5" t="s">
        <v>18</v>
      </c>
      <c r="E38" s="5" t="s">
        <v>64</v>
      </c>
      <c r="F38" s="5" t="e">
        <f>+VLOOKUP(A38,#REF!,9,0)</f>
        <v>#REF!</v>
      </c>
      <c r="G38" s="5" t="e">
        <f>+VLOOKUP(A38,#REF!,12,0)</f>
        <v>#REF!</v>
      </c>
      <c r="H38" s="5" t="e">
        <f t="shared" si="0"/>
        <v>#REF!</v>
      </c>
      <c r="I38" s="5" t="e">
        <f>+IF(VLOOKUP(A38,#REF!,7,0)="","",VLOOKUP(A38,#REF!,7,0))</f>
        <v>#REF!</v>
      </c>
      <c r="J38" s="6" t="e">
        <f t="shared" si="2"/>
        <v>#REF!</v>
      </c>
      <c r="K38" s="7" t="e">
        <f t="shared" si="1"/>
        <v>#REF!</v>
      </c>
    </row>
    <row r="39" spans="1:11" x14ac:dyDescent="0.25">
      <c r="A39" s="5" t="s">
        <v>133</v>
      </c>
      <c r="B39" s="5" t="s">
        <v>60</v>
      </c>
      <c r="C39" s="5" t="s">
        <v>35</v>
      </c>
      <c r="D39" s="5" t="s">
        <v>20</v>
      </c>
      <c r="E39" s="5" t="s">
        <v>65</v>
      </c>
      <c r="F39" s="5" t="e">
        <f>+VLOOKUP(A39,#REF!,9,0)</f>
        <v>#REF!</v>
      </c>
      <c r="G39" s="5" t="e">
        <f>+VLOOKUP(A39,#REF!,12,0)</f>
        <v>#REF!</v>
      </c>
      <c r="H39" s="5" t="e">
        <f t="shared" si="0"/>
        <v>#REF!</v>
      </c>
      <c r="I39" s="5" t="e">
        <f>+IF(VLOOKUP(A39,#REF!,7,0)="","",VLOOKUP(A39,#REF!,7,0))</f>
        <v>#REF!</v>
      </c>
      <c r="J39" s="6" t="e">
        <f t="shared" si="2"/>
        <v>#REF!</v>
      </c>
      <c r="K39" s="7" t="e">
        <f t="shared" si="1"/>
        <v>#REF!</v>
      </c>
    </row>
    <row r="40" spans="1:11" x14ac:dyDescent="0.25">
      <c r="A40" s="5" t="s">
        <v>134</v>
      </c>
      <c r="B40" s="5" t="s">
        <v>60</v>
      </c>
      <c r="C40" s="5" t="s">
        <v>35</v>
      </c>
      <c r="D40" s="5" t="s">
        <v>22</v>
      </c>
      <c r="E40" s="5" t="s">
        <v>67</v>
      </c>
      <c r="F40" s="5" t="e">
        <f>+VLOOKUP(A40,#REF!,9,0)</f>
        <v>#REF!</v>
      </c>
      <c r="G40" s="5" t="e">
        <f>+VLOOKUP(A40,#REF!,12,0)</f>
        <v>#REF!</v>
      </c>
      <c r="H40" s="5" t="e">
        <f t="shared" si="0"/>
        <v>#REF!</v>
      </c>
      <c r="I40" s="5" t="e">
        <f>+IF(VLOOKUP(A40,#REF!,7,0)="","",VLOOKUP(A40,#REF!,7,0))</f>
        <v>#REF!</v>
      </c>
      <c r="J40" s="6" t="e">
        <f t="shared" si="2"/>
        <v>#REF!</v>
      </c>
      <c r="K40" s="7" t="e">
        <f t="shared" si="1"/>
        <v>#REF!</v>
      </c>
    </row>
    <row r="41" spans="1:11" x14ac:dyDescent="0.25">
      <c r="A41" s="5" t="s">
        <v>135</v>
      </c>
      <c r="B41" s="5" t="s">
        <v>60</v>
      </c>
      <c r="C41" s="5" t="s">
        <v>35</v>
      </c>
      <c r="D41" s="5" t="s">
        <v>7</v>
      </c>
      <c r="E41" s="5" t="s">
        <v>68</v>
      </c>
      <c r="F41" s="5" t="e">
        <f>+VLOOKUP(A41,#REF!,9,0)</f>
        <v>#REF!</v>
      </c>
      <c r="G41" s="5" t="e">
        <f>+VLOOKUP(A41,#REF!,12,0)</f>
        <v>#REF!</v>
      </c>
      <c r="H41" s="5" t="e">
        <f t="shared" si="0"/>
        <v>#REF!</v>
      </c>
      <c r="I41" s="5" t="e">
        <f>+IF(VLOOKUP(A41,#REF!,7,0)="","",VLOOKUP(A41,#REF!,7,0))</f>
        <v>#REF!</v>
      </c>
      <c r="J41" s="6" t="e">
        <f t="shared" si="2"/>
        <v>#REF!</v>
      </c>
      <c r="K41" s="7" t="e">
        <f t="shared" si="1"/>
        <v>#REF!</v>
      </c>
    </row>
    <row r="42" spans="1:11" x14ac:dyDescent="0.25">
      <c r="A42" s="5" t="s">
        <v>136</v>
      </c>
      <c r="B42" s="5" t="s">
        <v>60</v>
      </c>
      <c r="C42" s="5" t="s">
        <v>39</v>
      </c>
      <c r="D42" s="5" t="s">
        <v>9</v>
      </c>
      <c r="E42" s="5" t="s">
        <v>69</v>
      </c>
      <c r="F42" s="5" t="e">
        <f>+VLOOKUP(A42,#REF!,9,0)</f>
        <v>#REF!</v>
      </c>
      <c r="G42" s="5" t="e">
        <f>+VLOOKUP(A42,#REF!,12,0)</f>
        <v>#REF!</v>
      </c>
      <c r="H42" s="5" t="e">
        <f t="shared" si="0"/>
        <v>#REF!</v>
      </c>
      <c r="I42" s="5" t="e">
        <f>+IF(VLOOKUP(A42,#REF!,7,0)="","",VLOOKUP(A42,#REF!,7,0))</f>
        <v>#REF!</v>
      </c>
      <c r="J42" s="6" t="e">
        <f t="shared" si="2"/>
        <v>#REF!</v>
      </c>
      <c r="K42" s="7" t="e">
        <f t="shared" si="1"/>
        <v>#REF!</v>
      </c>
    </row>
    <row r="43" spans="1:11" x14ac:dyDescent="0.25">
      <c r="A43" s="5" t="s">
        <v>137</v>
      </c>
      <c r="B43" s="5" t="s">
        <v>60</v>
      </c>
      <c r="C43" s="5" t="s">
        <v>39</v>
      </c>
      <c r="D43" s="5" t="s">
        <v>12</v>
      </c>
      <c r="E43" s="5" t="s">
        <v>70</v>
      </c>
      <c r="F43" s="5" t="e">
        <f>+VLOOKUP(A43,#REF!,9,0)</f>
        <v>#REF!</v>
      </c>
      <c r="G43" s="5" t="e">
        <f>+VLOOKUP(A43,#REF!,12,0)</f>
        <v>#REF!</v>
      </c>
      <c r="H43" s="5" t="e">
        <f t="shared" si="0"/>
        <v>#REF!</v>
      </c>
      <c r="I43" s="5" t="e">
        <f>+IF(VLOOKUP(A43,#REF!,7,0)="","",VLOOKUP(A43,#REF!,7,0))</f>
        <v>#REF!</v>
      </c>
      <c r="J43" s="6" t="e">
        <f t="shared" si="2"/>
        <v>#REF!</v>
      </c>
      <c r="K43" s="7" t="e">
        <f t="shared" si="1"/>
        <v>#REF!</v>
      </c>
    </row>
    <row r="44" spans="1:11" x14ac:dyDescent="0.25">
      <c r="A44" s="5" t="s">
        <v>138</v>
      </c>
      <c r="B44" s="5" t="s">
        <v>60</v>
      </c>
      <c r="C44" s="5" t="s">
        <v>39</v>
      </c>
      <c r="D44" s="5" t="s">
        <v>14</v>
      </c>
      <c r="E44" s="5" t="s">
        <v>71</v>
      </c>
      <c r="F44" s="5" t="e">
        <f>+VLOOKUP(A44,#REF!,9,0)</f>
        <v>#REF!</v>
      </c>
      <c r="G44" s="5" t="e">
        <f>+VLOOKUP(A44,#REF!,12,0)</f>
        <v>#REF!</v>
      </c>
      <c r="H44" s="5" t="e">
        <f t="shared" si="0"/>
        <v>#REF!</v>
      </c>
      <c r="I44" s="5" t="e">
        <f>+IF(VLOOKUP(A44,#REF!,7,0)="","",VLOOKUP(A44,#REF!,7,0))</f>
        <v>#REF!</v>
      </c>
      <c r="J44" s="6" t="e">
        <f t="shared" si="2"/>
        <v>#REF!</v>
      </c>
      <c r="K44" s="7" t="e">
        <f t="shared" si="1"/>
        <v>#REF!</v>
      </c>
    </row>
    <row r="45" spans="1:11" x14ac:dyDescent="0.25">
      <c r="A45" s="5" t="s">
        <v>139</v>
      </c>
      <c r="B45" s="5" t="s">
        <v>60</v>
      </c>
      <c r="C45" s="5" t="s">
        <v>39</v>
      </c>
      <c r="D45" s="5" t="s">
        <v>16</v>
      </c>
      <c r="E45" s="5" t="s">
        <v>72</v>
      </c>
      <c r="F45" s="5" t="e">
        <f>+VLOOKUP(A45,#REF!,9,0)</f>
        <v>#REF!</v>
      </c>
      <c r="G45" s="5" t="e">
        <f>+VLOOKUP(A45,#REF!,12,0)</f>
        <v>#REF!</v>
      </c>
      <c r="H45" s="5" t="e">
        <f t="shared" si="0"/>
        <v>#REF!</v>
      </c>
      <c r="I45" s="5" t="e">
        <f>+IF(VLOOKUP(A45,#REF!,7,0)="","",VLOOKUP(A45,#REF!,7,0))</f>
        <v>#REF!</v>
      </c>
      <c r="J45" s="6" t="e">
        <f t="shared" si="2"/>
        <v>#REF!</v>
      </c>
      <c r="K45" s="7" t="e">
        <f t="shared" si="1"/>
        <v>#REF!</v>
      </c>
    </row>
  </sheetData>
  <sheetProtection algorithmName="SHA-512" hashValue="eXgkKlTi9xJKAI7t6Aeb2RaFpkfyF43pI2BIhtxDc7hsl0SqLK8I4Wc7jbZwC5kw3uyIHOBIUXRnh5cC70LKYA==" saltValue="AxKzX6Ar80vT7acQV8rFpQ==" spinCount="100000" sheet="1" objects="1" scenarios="1" selectLockedCells="1"/>
  <autoFilter ref="A1:K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 Juntas Piso 6</dc:creator>
  <cp:keywords/>
  <dc:description/>
  <cp:lastModifiedBy>user</cp:lastModifiedBy>
  <cp:revision/>
  <dcterms:created xsi:type="dcterms:W3CDTF">2020-04-28T13:58:09Z</dcterms:created>
  <dcterms:modified xsi:type="dcterms:W3CDTF">2024-07-24T15:12:28Z</dcterms:modified>
  <cp:category/>
  <cp:contentStatus/>
</cp:coreProperties>
</file>